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600"/>
  </bookViews>
  <sheets>
    <sheet name="Orçamento Sintético" sheetId="1" r:id="rId1"/>
  </sheets>
  <definedNames>
    <definedName name="_xlnm.Print_Area" localSheetId="0">'Orçamento Sintético'!$A$1:$L$378</definedName>
    <definedName name="_xlnm.Print_Titles" localSheetId="0">'Orçamento Sintético'!$1:$10</definedName>
  </definedNames>
  <calcPr calcId="125725"/>
</workbook>
</file>

<file path=xl/calcChain.xml><?xml version="1.0" encoding="utf-8"?>
<calcChain xmlns="http://schemas.openxmlformats.org/spreadsheetml/2006/main">
  <c r="J201" i="1"/>
  <c r="I201"/>
  <c r="L201" s="1"/>
  <c r="K201" s="1"/>
  <c r="J184"/>
  <c r="I184"/>
  <c r="L184" s="1"/>
  <c r="K184" s="1"/>
  <c r="J359" l="1"/>
  <c r="I359"/>
  <c r="L359" s="1"/>
  <c r="J281"/>
  <c r="I281"/>
  <c r="L281" s="1"/>
  <c r="L323"/>
  <c r="I323"/>
  <c r="L322"/>
  <c r="J322"/>
  <c r="I322"/>
  <c r="K359" l="1"/>
  <c r="K322"/>
  <c r="K281"/>
  <c r="L364"/>
  <c r="J364"/>
  <c r="I364"/>
  <c r="J363"/>
  <c r="I363"/>
  <c r="L363" s="1"/>
  <c r="K363" s="1"/>
  <c r="J362"/>
  <c r="I362"/>
  <c r="L362" s="1"/>
  <c r="J358"/>
  <c r="I358"/>
  <c r="L358" s="1"/>
  <c r="K358" s="1"/>
  <c r="J357"/>
  <c r="I357"/>
  <c r="L357" s="1"/>
  <c r="K357" s="1"/>
  <c r="J356"/>
  <c r="I356"/>
  <c r="L356" s="1"/>
  <c r="K356" s="1"/>
  <c r="J355"/>
  <c r="I355"/>
  <c r="L355" s="1"/>
  <c r="J354"/>
  <c r="I354"/>
  <c r="L354" s="1"/>
  <c r="K354" s="1"/>
  <c r="J353"/>
  <c r="I353"/>
  <c r="L353" s="1"/>
  <c r="J352"/>
  <c r="I352"/>
  <c r="L352" s="1"/>
  <c r="K352" s="1"/>
  <c r="J351"/>
  <c r="I351"/>
  <c r="L351" s="1"/>
  <c r="K351" s="1"/>
  <c r="J350"/>
  <c r="I350"/>
  <c r="L350" s="1"/>
  <c r="J347"/>
  <c r="I347"/>
  <c r="L347" s="1"/>
  <c r="K347" s="1"/>
  <c r="J346"/>
  <c r="I346"/>
  <c r="L346" s="1"/>
  <c r="K346" s="1"/>
  <c r="J345"/>
  <c r="I345"/>
  <c r="L345" s="1"/>
  <c r="K345" s="1"/>
  <c r="J344"/>
  <c r="I344"/>
  <c r="L344" s="1"/>
  <c r="K344" s="1"/>
  <c r="J343"/>
  <c r="I343"/>
  <c r="L343" s="1"/>
  <c r="J340"/>
  <c r="I340"/>
  <c r="L340" s="1"/>
  <c r="K340" s="1"/>
  <c r="J339"/>
  <c r="I339"/>
  <c r="L339" s="1"/>
  <c r="K339" s="1"/>
  <c r="J338"/>
  <c r="I338"/>
  <c r="L338" s="1"/>
  <c r="K338" s="1"/>
  <c r="J337"/>
  <c r="I337"/>
  <c r="L337" s="1"/>
  <c r="K337" s="1"/>
  <c r="J336"/>
  <c r="I336"/>
  <c r="L336" s="1"/>
  <c r="K336" s="1"/>
  <c r="J335"/>
  <c r="I335"/>
  <c r="L335" s="1"/>
  <c r="J332"/>
  <c r="I332"/>
  <c r="L332" s="1"/>
  <c r="K332" s="1"/>
  <c r="J331"/>
  <c r="I331"/>
  <c r="L331" s="1"/>
  <c r="K331" s="1"/>
  <c r="J330"/>
  <c r="I330"/>
  <c r="L330" s="1"/>
  <c r="K330" s="1"/>
  <c r="J329"/>
  <c r="I329"/>
  <c r="L329" s="1"/>
  <c r="K329" s="1"/>
  <c r="J328"/>
  <c r="I328"/>
  <c r="L328" s="1"/>
  <c r="K328" s="1"/>
  <c r="J327"/>
  <c r="I327"/>
  <c r="L327" s="1"/>
  <c r="K327" s="1"/>
  <c r="J326"/>
  <c r="I326"/>
  <c r="L326" s="1"/>
  <c r="K326" s="1"/>
  <c r="J325"/>
  <c r="I325"/>
  <c r="L325" s="1"/>
  <c r="K325" s="1"/>
  <c r="J324"/>
  <c r="I324"/>
  <c r="L324" s="1"/>
  <c r="K324" s="1"/>
  <c r="J323"/>
  <c r="K323" s="1"/>
  <c r="J321"/>
  <c r="J319"/>
  <c r="I319"/>
  <c r="L319" s="1"/>
  <c r="K319" s="1"/>
  <c r="J318"/>
  <c r="I318"/>
  <c r="L318" s="1"/>
  <c r="K318" s="1"/>
  <c r="J317"/>
  <c r="I317"/>
  <c r="L317" s="1"/>
  <c r="K317" s="1"/>
  <c r="J316"/>
  <c r="I316"/>
  <c r="L316" s="1"/>
  <c r="K316" s="1"/>
  <c r="J315"/>
  <c r="I315"/>
  <c r="L315" s="1"/>
  <c r="K315" s="1"/>
  <c r="J314"/>
  <c r="I314"/>
  <c r="L314" s="1"/>
  <c r="K314" s="1"/>
  <c r="J313"/>
  <c r="I313"/>
  <c r="L313" s="1"/>
  <c r="K313" s="1"/>
  <c r="J312"/>
  <c r="I312"/>
  <c r="L312" s="1"/>
  <c r="K312" s="1"/>
  <c r="J311"/>
  <c r="I311"/>
  <c r="L311" s="1"/>
  <c r="K311" s="1"/>
  <c r="J310"/>
  <c r="I310"/>
  <c r="L310" s="1"/>
  <c r="K310" s="1"/>
  <c r="J309"/>
  <c r="I309"/>
  <c r="L309" s="1"/>
  <c r="K309" s="1"/>
  <c r="J308"/>
  <c r="I308"/>
  <c r="L308" s="1"/>
  <c r="K308" s="1"/>
  <c r="J307"/>
  <c r="I307"/>
  <c r="L307" s="1"/>
  <c r="K307" s="1"/>
  <c r="J306"/>
  <c r="I306"/>
  <c r="L306" s="1"/>
  <c r="K306" s="1"/>
  <c r="J305"/>
  <c r="I305"/>
  <c r="L305" s="1"/>
  <c r="K305" s="1"/>
  <c r="J304"/>
  <c r="I304"/>
  <c r="L304" s="1"/>
  <c r="K304" s="1"/>
  <c r="J303"/>
  <c r="I303"/>
  <c r="L303" s="1"/>
  <c r="K303" s="1"/>
  <c r="J302"/>
  <c r="I302"/>
  <c r="L302" s="1"/>
  <c r="L299"/>
  <c r="L298" s="1"/>
  <c r="J299"/>
  <c r="J298" s="1"/>
  <c r="I299"/>
  <c r="J296"/>
  <c r="I296"/>
  <c r="L296" s="1"/>
  <c r="J295"/>
  <c r="I295"/>
  <c r="L295" s="1"/>
  <c r="J294"/>
  <c r="I294"/>
  <c r="L294" s="1"/>
  <c r="J291"/>
  <c r="I291"/>
  <c r="L291" s="1"/>
  <c r="J290"/>
  <c r="I290"/>
  <c r="L290" s="1"/>
  <c r="J289"/>
  <c r="I289"/>
  <c r="L289" s="1"/>
  <c r="J288"/>
  <c r="I288"/>
  <c r="L288" s="1"/>
  <c r="J287"/>
  <c r="I287"/>
  <c r="L287" s="1"/>
  <c r="J286"/>
  <c r="I286"/>
  <c r="L286" s="1"/>
  <c r="J285"/>
  <c r="I285"/>
  <c r="L285" s="1"/>
  <c r="J284"/>
  <c r="I284"/>
  <c r="L284" s="1"/>
  <c r="J280"/>
  <c r="I280"/>
  <c r="L280" s="1"/>
  <c r="J279"/>
  <c r="I279"/>
  <c r="L279" s="1"/>
  <c r="J278"/>
  <c r="I278"/>
  <c r="L278" s="1"/>
  <c r="J277"/>
  <c r="I277"/>
  <c r="L277" s="1"/>
  <c r="J276"/>
  <c r="I276"/>
  <c r="L276" s="1"/>
  <c r="J275"/>
  <c r="I275"/>
  <c r="L275" s="1"/>
  <c r="J274"/>
  <c r="I274"/>
  <c r="L274" s="1"/>
  <c r="J270"/>
  <c r="I270"/>
  <c r="L270" s="1"/>
  <c r="J269"/>
  <c r="I269"/>
  <c r="L269" s="1"/>
  <c r="J268"/>
  <c r="I268"/>
  <c r="L268" s="1"/>
  <c r="J267"/>
  <c r="I267"/>
  <c r="L267" s="1"/>
  <c r="J266"/>
  <c r="I266"/>
  <c r="L266" s="1"/>
  <c r="J265"/>
  <c r="I265"/>
  <c r="L265" s="1"/>
  <c r="J262"/>
  <c r="I262"/>
  <c r="L262" s="1"/>
  <c r="J261"/>
  <c r="I261"/>
  <c r="L261" s="1"/>
  <c r="J260"/>
  <c r="I260"/>
  <c r="L260" s="1"/>
  <c r="J259"/>
  <c r="I259"/>
  <c r="L259" s="1"/>
  <c r="J258"/>
  <c r="I258"/>
  <c r="L258" s="1"/>
  <c r="J257"/>
  <c r="I257"/>
  <c r="L257" s="1"/>
  <c r="J256"/>
  <c r="I256"/>
  <c r="L256" s="1"/>
  <c r="J255"/>
  <c r="I255"/>
  <c r="L255" s="1"/>
  <c r="J254"/>
  <c r="I254"/>
  <c r="L254" s="1"/>
  <c r="J253"/>
  <c r="I253"/>
  <c r="L253" s="1"/>
  <c r="J252"/>
  <c r="I252"/>
  <c r="L252" s="1"/>
  <c r="J251"/>
  <c r="I251"/>
  <c r="L251" s="1"/>
  <c r="J250"/>
  <c r="I250"/>
  <c r="L250" s="1"/>
  <c r="J249"/>
  <c r="I249"/>
  <c r="L249" s="1"/>
  <c r="J248"/>
  <c r="I248"/>
  <c r="L248" s="1"/>
  <c r="J247"/>
  <c r="I247"/>
  <c r="L247" s="1"/>
  <c r="J246"/>
  <c r="I246"/>
  <c r="L246" s="1"/>
  <c r="J243"/>
  <c r="I243"/>
  <c r="L243" s="1"/>
  <c r="J242"/>
  <c r="I242"/>
  <c r="L242" s="1"/>
  <c r="J241"/>
  <c r="I241"/>
  <c r="L241" s="1"/>
  <c r="J240"/>
  <c r="I240"/>
  <c r="L240" s="1"/>
  <c r="J239"/>
  <c r="I239"/>
  <c r="L239" s="1"/>
  <c r="J238"/>
  <c r="I238"/>
  <c r="L238" s="1"/>
  <c r="J237"/>
  <c r="I237"/>
  <c r="L237" s="1"/>
  <c r="J236"/>
  <c r="I236"/>
  <c r="L236" s="1"/>
  <c r="J235"/>
  <c r="I235"/>
  <c r="L235" s="1"/>
  <c r="J234"/>
  <c r="I234"/>
  <c r="L234" s="1"/>
  <c r="J233"/>
  <c r="I233"/>
  <c r="L233" s="1"/>
  <c r="J232"/>
  <c r="I232"/>
  <c r="L232" s="1"/>
  <c r="J229"/>
  <c r="I229"/>
  <c r="L229" s="1"/>
  <c r="J228"/>
  <c r="I228"/>
  <c r="L228" s="1"/>
  <c r="J227"/>
  <c r="I227"/>
  <c r="L227" s="1"/>
  <c r="J226"/>
  <c r="I226"/>
  <c r="L226" s="1"/>
  <c r="J225"/>
  <c r="I225"/>
  <c r="L225" s="1"/>
  <c r="J224"/>
  <c r="I224"/>
  <c r="L224" s="1"/>
  <c r="J223"/>
  <c r="I223"/>
  <c r="L223" s="1"/>
  <c r="J222"/>
  <c r="I222"/>
  <c r="L222" s="1"/>
  <c r="J221"/>
  <c r="I221"/>
  <c r="L221" s="1"/>
  <c r="J218"/>
  <c r="I218"/>
  <c r="L218" s="1"/>
  <c r="J217"/>
  <c r="I217"/>
  <c r="L217" s="1"/>
  <c r="J216"/>
  <c r="I216"/>
  <c r="L216" s="1"/>
  <c r="J215"/>
  <c r="I215"/>
  <c r="L215" s="1"/>
  <c r="J214"/>
  <c r="I214"/>
  <c r="L214" s="1"/>
  <c r="J213"/>
  <c r="I213"/>
  <c r="L213" s="1"/>
  <c r="J212"/>
  <c r="I212"/>
  <c r="L212" s="1"/>
  <c r="J211"/>
  <c r="I211"/>
  <c r="L211" s="1"/>
  <c r="J210"/>
  <c r="I210"/>
  <c r="L210" s="1"/>
  <c r="J209"/>
  <c r="I209"/>
  <c r="L209" s="1"/>
  <c r="J206"/>
  <c r="I206"/>
  <c r="L206" s="1"/>
  <c r="J205"/>
  <c r="I205"/>
  <c r="L205" s="1"/>
  <c r="J204"/>
  <c r="I204"/>
  <c r="L204" s="1"/>
  <c r="J203"/>
  <c r="I203"/>
  <c r="L203" s="1"/>
  <c r="J202"/>
  <c r="I202"/>
  <c r="L202" s="1"/>
  <c r="J200"/>
  <c r="I200"/>
  <c r="L200" s="1"/>
  <c r="J199"/>
  <c r="I199"/>
  <c r="L199" s="1"/>
  <c r="J198"/>
  <c r="I198"/>
  <c r="L198" s="1"/>
  <c r="J197"/>
  <c r="I197"/>
  <c r="L197" s="1"/>
  <c r="J196"/>
  <c r="I196"/>
  <c r="L196" s="1"/>
  <c r="J195"/>
  <c r="I195"/>
  <c r="L195" s="1"/>
  <c r="J194"/>
  <c r="I194"/>
  <c r="L194" s="1"/>
  <c r="J193"/>
  <c r="I193"/>
  <c r="L193" s="1"/>
  <c r="J192"/>
  <c r="I192"/>
  <c r="L192" s="1"/>
  <c r="J191"/>
  <c r="I191"/>
  <c r="L191" s="1"/>
  <c r="J190"/>
  <c r="I190"/>
  <c r="L190" s="1"/>
  <c r="J189"/>
  <c r="I189"/>
  <c r="L189" s="1"/>
  <c r="J188"/>
  <c r="I188"/>
  <c r="L188" s="1"/>
  <c r="J187"/>
  <c r="I187"/>
  <c r="L187" s="1"/>
  <c r="J186"/>
  <c r="I186"/>
  <c r="L186" s="1"/>
  <c r="J185"/>
  <c r="I185"/>
  <c r="L185" s="1"/>
  <c r="J181"/>
  <c r="I181"/>
  <c r="L181" s="1"/>
  <c r="J180"/>
  <c r="I180"/>
  <c r="L180" s="1"/>
  <c r="J179"/>
  <c r="I179"/>
  <c r="L179" s="1"/>
  <c r="J178"/>
  <c r="I178"/>
  <c r="L178" s="1"/>
  <c r="J177"/>
  <c r="I177"/>
  <c r="L177" s="1"/>
  <c r="J176"/>
  <c r="I176"/>
  <c r="L176" s="1"/>
  <c r="J175"/>
  <c r="I175"/>
  <c r="L175" s="1"/>
  <c r="J174"/>
  <c r="I174"/>
  <c r="L174" s="1"/>
  <c r="J173"/>
  <c r="I173"/>
  <c r="L173" s="1"/>
  <c r="J172"/>
  <c r="I172"/>
  <c r="L172" s="1"/>
  <c r="J171"/>
  <c r="I171"/>
  <c r="L171" s="1"/>
  <c r="J170"/>
  <c r="I170"/>
  <c r="L170" s="1"/>
  <c r="J169"/>
  <c r="I169"/>
  <c r="L169" s="1"/>
  <c r="J168"/>
  <c r="I168"/>
  <c r="L168" s="1"/>
  <c r="J167"/>
  <c r="I167"/>
  <c r="L167" s="1"/>
  <c r="J166"/>
  <c r="I166"/>
  <c r="L166" s="1"/>
  <c r="J165"/>
  <c r="I165"/>
  <c r="L165" s="1"/>
  <c r="J164"/>
  <c r="I164"/>
  <c r="L164" s="1"/>
  <c r="J163"/>
  <c r="I163"/>
  <c r="L163" s="1"/>
  <c r="J162"/>
  <c r="I162"/>
  <c r="L162" s="1"/>
  <c r="J161"/>
  <c r="I161"/>
  <c r="L161" s="1"/>
  <c r="J160"/>
  <c r="I160"/>
  <c r="L160" s="1"/>
  <c r="J159"/>
  <c r="I159"/>
  <c r="L159" s="1"/>
  <c r="J158"/>
  <c r="I158"/>
  <c r="L158" s="1"/>
  <c r="J157"/>
  <c r="I157"/>
  <c r="L157" s="1"/>
  <c r="J156"/>
  <c r="I156"/>
  <c r="L156" s="1"/>
  <c r="J155"/>
  <c r="I155"/>
  <c r="L155" s="1"/>
  <c r="J154"/>
  <c r="I154"/>
  <c r="L154" s="1"/>
  <c r="J153"/>
  <c r="I153"/>
  <c r="L153" s="1"/>
  <c r="J152"/>
  <c r="I152"/>
  <c r="L152" s="1"/>
  <c r="J151"/>
  <c r="I151"/>
  <c r="L151" s="1"/>
  <c r="J150"/>
  <c r="I150"/>
  <c r="L150" s="1"/>
  <c r="J149"/>
  <c r="I149"/>
  <c r="L149" s="1"/>
  <c r="J148"/>
  <c r="I148"/>
  <c r="L148" s="1"/>
  <c r="J147"/>
  <c r="I147"/>
  <c r="L147" s="1"/>
  <c r="J146"/>
  <c r="I146"/>
  <c r="L146" s="1"/>
  <c r="J145"/>
  <c r="I145"/>
  <c r="L145" s="1"/>
  <c r="J144"/>
  <c r="I144"/>
  <c r="L144" s="1"/>
  <c r="J143"/>
  <c r="I143"/>
  <c r="L143" s="1"/>
  <c r="J142"/>
  <c r="I142"/>
  <c r="L142" s="1"/>
  <c r="L139"/>
  <c r="J139"/>
  <c r="I139"/>
  <c r="J138"/>
  <c r="I138"/>
  <c r="L138" s="1"/>
  <c r="J137"/>
  <c r="I137"/>
  <c r="L137" s="1"/>
  <c r="J136"/>
  <c r="I136"/>
  <c r="L136" s="1"/>
  <c r="J135"/>
  <c r="I135"/>
  <c r="L135" s="1"/>
  <c r="J134"/>
  <c r="I134"/>
  <c r="L134" s="1"/>
  <c r="J133"/>
  <c r="I133"/>
  <c r="L133" s="1"/>
  <c r="J132"/>
  <c r="I132"/>
  <c r="L132" s="1"/>
  <c r="J131"/>
  <c r="I131"/>
  <c r="L131" s="1"/>
  <c r="L130"/>
  <c r="J130"/>
  <c r="I130"/>
  <c r="L129"/>
  <c r="J129"/>
  <c r="I129"/>
  <c r="J128"/>
  <c r="I128"/>
  <c r="L128" s="1"/>
  <c r="J127"/>
  <c r="I127"/>
  <c r="L127" s="1"/>
  <c r="J126"/>
  <c r="I126"/>
  <c r="L126" s="1"/>
  <c r="J125"/>
  <c r="I125"/>
  <c r="L125" s="1"/>
  <c r="J124"/>
  <c r="I124"/>
  <c r="L124" s="1"/>
  <c r="J123"/>
  <c r="I123"/>
  <c r="L123" s="1"/>
  <c r="J122"/>
  <c r="I122"/>
  <c r="L122" s="1"/>
  <c r="J121"/>
  <c r="I121"/>
  <c r="L121" s="1"/>
  <c r="J120"/>
  <c r="I120"/>
  <c r="L120" s="1"/>
  <c r="J119"/>
  <c r="I119"/>
  <c r="L119" s="1"/>
  <c r="J116"/>
  <c r="I116"/>
  <c r="L116" s="1"/>
  <c r="J115"/>
  <c r="I115"/>
  <c r="L115" s="1"/>
  <c r="J114"/>
  <c r="I114"/>
  <c r="L114" s="1"/>
  <c r="J113"/>
  <c r="I113"/>
  <c r="L113" s="1"/>
  <c r="J110"/>
  <c r="I110"/>
  <c r="L110" s="1"/>
  <c r="J109"/>
  <c r="I109"/>
  <c r="L109" s="1"/>
  <c r="J108"/>
  <c r="I108"/>
  <c r="L108" s="1"/>
  <c r="J107"/>
  <c r="I107"/>
  <c r="L107" s="1"/>
  <c r="J106"/>
  <c r="I106"/>
  <c r="L106" s="1"/>
  <c r="J103"/>
  <c r="I103"/>
  <c r="L103" s="1"/>
  <c r="J102"/>
  <c r="I102"/>
  <c r="L102" s="1"/>
  <c r="J101"/>
  <c r="I101"/>
  <c r="L101" s="1"/>
  <c r="J100"/>
  <c r="I100"/>
  <c r="L100" s="1"/>
  <c r="J99"/>
  <c r="I99"/>
  <c r="L99" s="1"/>
  <c r="J98"/>
  <c r="I98"/>
  <c r="L98" s="1"/>
  <c r="J97"/>
  <c r="I97"/>
  <c r="L97" s="1"/>
  <c r="K97" s="1"/>
  <c r="J96"/>
  <c r="I96"/>
  <c r="L96" s="1"/>
  <c r="J95"/>
  <c r="I95"/>
  <c r="L95" s="1"/>
  <c r="J94"/>
  <c r="I94"/>
  <c r="L94" s="1"/>
  <c r="J93"/>
  <c r="I93"/>
  <c r="L93" s="1"/>
  <c r="J92"/>
  <c r="I92"/>
  <c r="L92" s="1"/>
  <c r="J91"/>
  <c r="I91"/>
  <c r="L91" s="1"/>
  <c r="J86"/>
  <c r="I86"/>
  <c r="L86" s="1"/>
  <c r="J90"/>
  <c r="I90"/>
  <c r="L90" s="1"/>
  <c r="J89"/>
  <c r="I89"/>
  <c r="L89" s="1"/>
  <c r="J88"/>
  <c r="I88"/>
  <c r="L88" s="1"/>
  <c r="J87"/>
  <c r="I87"/>
  <c r="L87" s="1"/>
  <c r="J85"/>
  <c r="I85"/>
  <c r="L85" s="1"/>
  <c r="J84"/>
  <c r="I84"/>
  <c r="L84" s="1"/>
  <c r="J83"/>
  <c r="I83"/>
  <c r="L83" s="1"/>
  <c r="J82"/>
  <c r="I82"/>
  <c r="L82" s="1"/>
  <c r="J81"/>
  <c r="I81"/>
  <c r="L81" s="1"/>
  <c r="K81" s="1"/>
  <c r="J80"/>
  <c r="I80"/>
  <c r="L80" s="1"/>
  <c r="J79"/>
  <c r="I79"/>
  <c r="L79" s="1"/>
  <c r="J78"/>
  <c r="I78"/>
  <c r="L78" s="1"/>
  <c r="J77"/>
  <c r="I77"/>
  <c r="L77" s="1"/>
  <c r="K77" s="1"/>
  <c r="J76"/>
  <c r="I76"/>
  <c r="L76" s="1"/>
  <c r="J75"/>
  <c r="I75"/>
  <c r="L75" s="1"/>
  <c r="J74"/>
  <c r="I74"/>
  <c r="L74" s="1"/>
  <c r="J73"/>
  <c r="I73"/>
  <c r="L73" s="1"/>
  <c r="J72"/>
  <c r="I72"/>
  <c r="L72" s="1"/>
  <c r="J71"/>
  <c r="I71"/>
  <c r="L71" s="1"/>
  <c r="J70"/>
  <c r="I70"/>
  <c r="L70" s="1"/>
  <c r="L67"/>
  <c r="J67"/>
  <c r="I67"/>
  <c r="J66"/>
  <c r="I66"/>
  <c r="L66" s="1"/>
  <c r="J65"/>
  <c r="I65"/>
  <c r="L65" s="1"/>
  <c r="J64"/>
  <c r="I64"/>
  <c r="L64" s="1"/>
  <c r="J63"/>
  <c r="I63"/>
  <c r="L63" s="1"/>
  <c r="J62"/>
  <c r="I62"/>
  <c r="L62" s="1"/>
  <c r="J61"/>
  <c r="I61"/>
  <c r="L61" s="1"/>
  <c r="J60"/>
  <c r="I60"/>
  <c r="L60" s="1"/>
  <c r="J59"/>
  <c r="I59"/>
  <c r="L59" s="1"/>
  <c r="J58"/>
  <c r="I58"/>
  <c r="L58" s="1"/>
  <c r="J57"/>
  <c r="I57"/>
  <c r="L57" s="1"/>
  <c r="J56"/>
  <c r="I56"/>
  <c r="L56" s="1"/>
  <c r="J55"/>
  <c r="I55"/>
  <c r="L55" s="1"/>
  <c r="J54"/>
  <c r="I54"/>
  <c r="L54" s="1"/>
  <c r="J53"/>
  <c r="I53"/>
  <c r="L53" s="1"/>
  <c r="J52"/>
  <c r="I52"/>
  <c r="L52" s="1"/>
  <c r="J51"/>
  <c r="I51"/>
  <c r="L51" s="1"/>
  <c r="J50"/>
  <c r="I50"/>
  <c r="L50" s="1"/>
  <c r="J49"/>
  <c r="I49"/>
  <c r="L49" s="1"/>
  <c r="J48"/>
  <c r="I48"/>
  <c r="L48" s="1"/>
  <c r="J47"/>
  <c r="I47"/>
  <c r="L47" s="1"/>
  <c r="J43"/>
  <c r="I43"/>
  <c r="L43" s="1"/>
  <c r="J42"/>
  <c r="I42"/>
  <c r="L42" s="1"/>
  <c r="J41"/>
  <c r="I41"/>
  <c r="L41" s="1"/>
  <c r="J38"/>
  <c r="J37" s="1"/>
  <c r="I38"/>
  <c r="L38" s="1"/>
  <c r="L37" s="1"/>
  <c r="J35"/>
  <c r="I35"/>
  <c r="L35" s="1"/>
  <c r="J34"/>
  <c r="I34"/>
  <c r="L34" s="1"/>
  <c r="J33"/>
  <c r="I33"/>
  <c r="L33" s="1"/>
  <c r="L32"/>
  <c r="J32"/>
  <c r="I32"/>
  <c r="L31"/>
  <c r="J31"/>
  <c r="I31"/>
  <c r="J30"/>
  <c r="I30"/>
  <c r="L30" s="1"/>
  <c r="J29"/>
  <c r="I29"/>
  <c r="L29" s="1"/>
  <c r="J28"/>
  <c r="I28"/>
  <c r="L28" s="1"/>
  <c r="J27"/>
  <c r="I27"/>
  <c r="L27" s="1"/>
  <c r="J26"/>
  <c r="I26"/>
  <c r="L26" s="1"/>
  <c r="J25"/>
  <c r="I25"/>
  <c r="L25" s="1"/>
  <c r="L24"/>
  <c r="J24"/>
  <c r="I24"/>
  <c r="L23"/>
  <c r="J23"/>
  <c r="I23"/>
  <c r="L22"/>
  <c r="J22"/>
  <c r="I22"/>
  <c r="J21"/>
  <c r="I21"/>
  <c r="L21" s="1"/>
  <c r="J20"/>
  <c r="I20"/>
  <c r="L20" s="1"/>
  <c r="J19"/>
  <c r="I19"/>
  <c r="L19" s="1"/>
  <c r="J18"/>
  <c r="I18"/>
  <c r="L18" s="1"/>
  <c r="J17"/>
  <c r="I17"/>
  <c r="L17" s="1"/>
  <c r="J16"/>
  <c r="I16"/>
  <c r="L16" s="1"/>
  <c r="J15"/>
  <c r="I15"/>
  <c r="L15" s="1"/>
  <c r="J14"/>
  <c r="I14"/>
  <c r="L14" s="1"/>
  <c r="L13"/>
  <c r="J13"/>
  <c r="I13"/>
  <c r="L12"/>
  <c r="J12"/>
  <c r="I12"/>
  <c r="K26" l="1"/>
  <c r="K28"/>
  <c r="K144"/>
  <c r="K168"/>
  <c r="K123"/>
  <c r="K66"/>
  <c r="K70"/>
  <c r="K33"/>
  <c r="K35"/>
  <c r="K43"/>
  <c r="K48"/>
  <c r="K52"/>
  <c r="K54"/>
  <c r="K56"/>
  <c r="K58"/>
  <c r="K60"/>
  <c r="K62"/>
  <c r="K64"/>
  <c r="K108"/>
  <c r="K114"/>
  <c r="J208"/>
  <c r="J220"/>
  <c r="J264"/>
  <c r="K12"/>
  <c r="J46"/>
  <c r="K89"/>
  <c r="K86"/>
  <c r="K152"/>
  <c r="K156"/>
  <c r="K158"/>
  <c r="K160"/>
  <c r="L208"/>
  <c r="L220"/>
  <c r="L264"/>
  <c r="J301"/>
  <c r="J334"/>
  <c r="J342"/>
  <c r="J349"/>
  <c r="J361"/>
  <c r="K24"/>
  <c r="J273"/>
  <c r="L273"/>
  <c r="J112"/>
  <c r="K353"/>
  <c r="L349"/>
  <c r="K355"/>
  <c r="K50"/>
  <c r="K30"/>
  <c r="K94"/>
  <c r="K126"/>
  <c r="K128"/>
  <c r="K131"/>
  <c r="K135"/>
  <c r="K161"/>
  <c r="K13"/>
  <c r="K15"/>
  <c r="K17"/>
  <c r="K19"/>
  <c r="K21"/>
  <c r="K31"/>
  <c r="K72"/>
  <c r="K74"/>
  <c r="K101"/>
  <c r="K145"/>
  <c r="L11"/>
  <c r="K106"/>
  <c r="L105"/>
  <c r="K335"/>
  <c r="K334" s="1"/>
  <c r="L334"/>
  <c r="K362"/>
  <c r="L361"/>
  <c r="K41"/>
  <c r="L40"/>
  <c r="K142"/>
  <c r="L141"/>
  <c r="J105"/>
  <c r="J118"/>
  <c r="L183"/>
  <c r="L231"/>
  <c r="L245"/>
  <c r="L283"/>
  <c r="L272" s="1"/>
  <c r="L293"/>
  <c r="J11"/>
  <c r="K343"/>
  <c r="K342" s="1"/>
  <c r="L342"/>
  <c r="K113"/>
  <c r="L112"/>
  <c r="L46"/>
  <c r="K73"/>
  <c r="K80"/>
  <c r="K82"/>
  <c r="K93"/>
  <c r="K102"/>
  <c r="K124"/>
  <c r="K134"/>
  <c r="K136"/>
  <c r="K148"/>
  <c r="K150"/>
  <c r="K153"/>
  <c r="K164"/>
  <c r="K166"/>
  <c r="K169"/>
  <c r="K171"/>
  <c r="K173"/>
  <c r="K175"/>
  <c r="K119"/>
  <c r="L118"/>
  <c r="K302"/>
  <c r="K301" s="1"/>
  <c r="L301"/>
  <c r="K350"/>
  <c r="K14"/>
  <c r="K16"/>
  <c r="K18"/>
  <c r="K20"/>
  <c r="K23"/>
  <c r="J40"/>
  <c r="K78"/>
  <c r="K90"/>
  <c r="K96"/>
  <c r="K98"/>
  <c r="K107"/>
  <c r="K116"/>
  <c r="K120"/>
  <c r="K127"/>
  <c r="K132"/>
  <c r="J141"/>
  <c r="J183"/>
  <c r="J231"/>
  <c r="J245"/>
  <c r="J283"/>
  <c r="J293"/>
  <c r="K364"/>
  <c r="K85"/>
  <c r="L69"/>
  <c r="K87"/>
  <c r="J69"/>
  <c r="K321"/>
  <c r="L321"/>
  <c r="K22"/>
  <c r="K25"/>
  <c r="K27"/>
  <c r="K29"/>
  <c r="K32"/>
  <c r="K34"/>
  <c r="K38"/>
  <c r="K37" s="1"/>
  <c r="K42"/>
  <c r="K47"/>
  <c r="K49"/>
  <c r="K51"/>
  <c r="K53"/>
  <c r="K55"/>
  <c r="K57"/>
  <c r="K59"/>
  <c r="K61"/>
  <c r="K63"/>
  <c r="K146"/>
  <c r="K149"/>
  <c r="K154"/>
  <c r="K157"/>
  <c r="K162"/>
  <c r="K165"/>
  <c r="K256"/>
  <c r="K258"/>
  <c r="K260"/>
  <c r="K262"/>
  <c r="K266"/>
  <c r="K268"/>
  <c r="K270"/>
  <c r="K275"/>
  <c r="K277"/>
  <c r="K279"/>
  <c r="K284"/>
  <c r="K286"/>
  <c r="K288"/>
  <c r="K290"/>
  <c r="K294"/>
  <c r="K296"/>
  <c r="K299"/>
  <c r="K298" s="1"/>
  <c r="K76"/>
  <c r="K84"/>
  <c r="K92"/>
  <c r="K100"/>
  <c r="K110"/>
  <c r="K122"/>
  <c r="K130"/>
  <c r="K138"/>
  <c r="K177"/>
  <c r="K179"/>
  <c r="K181"/>
  <c r="K185"/>
  <c r="K187"/>
  <c r="K189"/>
  <c r="K191"/>
  <c r="K193"/>
  <c r="K195"/>
  <c r="K197"/>
  <c r="K199"/>
  <c r="K257"/>
  <c r="K259"/>
  <c r="K261"/>
  <c r="K265"/>
  <c r="K267"/>
  <c r="K269"/>
  <c r="K274"/>
  <c r="K276"/>
  <c r="K278"/>
  <c r="K280"/>
  <c r="K285"/>
  <c r="K287"/>
  <c r="K289"/>
  <c r="K291"/>
  <c r="K295"/>
  <c r="K67"/>
  <c r="K139"/>
  <c r="K170"/>
  <c r="K172"/>
  <c r="K174"/>
  <c r="K176"/>
  <c r="K178"/>
  <c r="K180"/>
  <c r="K186"/>
  <c r="K188"/>
  <c r="K190"/>
  <c r="K192"/>
  <c r="K194"/>
  <c r="K196"/>
  <c r="K198"/>
  <c r="K200"/>
  <c r="K202"/>
  <c r="K204"/>
  <c r="K206"/>
  <c r="K210"/>
  <c r="K212"/>
  <c r="K214"/>
  <c r="K216"/>
  <c r="K218"/>
  <c r="K222"/>
  <c r="K224"/>
  <c r="K226"/>
  <c r="K228"/>
  <c r="K232"/>
  <c r="K234"/>
  <c r="K236"/>
  <c r="K238"/>
  <c r="K240"/>
  <c r="K242"/>
  <c r="K246"/>
  <c r="K248"/>
  <c r="K250"/>
  <c r="K252"/>
  <c r="K254"/>
  <c r="K65"/>
  <c r="K71"/>
  <c r="K75"/>
  <c r="K79"/>
  <c r="K83"/>
  <c r="K88"/>
  <c r="K91"/>
  <c r="K95"/>
  <c r="K99"/>
  <c r="K103"/>
  <c r="K109"/>
  <c r="K115"/>
  <c r="K121"/>
  <c r="K125"/>
  <c r="K129"/>
  <c r="K133"/>
  <c r="K137"/>
  <c r="K143"/>
  <c r="K147"/>
  <c r="K151"/>
  <c r="K155"/>
  <c r="K159"/>
  <c r="K163"/>
  <c r="K167"/>
  <c r="K203"/>
  <c r="K205"/>
  <c r="K209"/>
  <c r="K211"/>
  <c r="K213"/>
  <c r="K215"/>
  <c r="K217"/>
  <c r="K221"/>
  <c r="K223"/>
  <c r="K225"/>
  <c r="K227"/>
  <c r="K229"/>
  <c r="K233"/>
  <c r="K235"/>
  <c r="K237"/>
  <c r="K239"/>
  <c r="K241"/>
  <c r="K243"/>
  <c r="K247"/>
  <c r="K249"/>
  <c r="K251"/>
  <c r="K253"/>
  <c r="K255"/>
  <c r="L45" l="1"/>
  <c r="L365" s="1"/>
  <c r="K349"/>
  <c r="K273"/>
  <c r="J45"/>
  <c r="J365" s="1"/>
  <c r="K11"/>
  <c r="K220"/>
  <c r="J272"/>
  <c r="K208"/>
  <c r="K293"/>
  <c r="K283"/>
  <c r="K118"/>
  <c r="K40"/>
  <c r="K183"/>
  <c r="K264"/>
  <c r="K112"/>
  <c r="K141"/>
  <c r="K361"/>
  <c r="K105"/>
  <c r="K245"/>
  <c r="K231"/>
  <c r="K46"/>
  <c r="K69"/>
  <c r="K272" l="1"/>
  <c r="K45"/>
  <c r="K365" l="1"/>
</calcChain>
</file>

<file path=xl/sharedStrings.xml><?xml version="1.0" encoding="utf-8"?>
<sst xmlns="http://schemas.openxmlformats.org/spreadsheetml/2006/main" count="1300" uniqueCount="977">
  <si>
    <t>Item</t>
  </si>
  <si>
    <t>Código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</si>
  <si>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</si>
  <si>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</si>
  <si>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</si>
  <si>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</si>
  <si>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</si>
  <si>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</si>
  <si>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</si>
  <si>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</si>
  <si>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 xml:space="preserve"> 1 </t>
  </si>
  <si>
    <t>SERVIÇOS INICIAIS OU PRELIMINARES</t>
  </si>
  <si>
    <t xml:space="preserve"> 1.1 </t>
  </si>
  <si>
    <t xml:space="preserve"> 01010101-UFMA </t>
  </si>
  <si>
    <t>Taxa do CREA - ART de obras acima de 15.000,00</t>
  </si>
  <si>
    <t>un</t>
  </si>
  <si>
    <t xml:space="preserve"> 1.2 </t>
  </si>
  <si>
    <t xml:space="preserve"> 01010201-UFMA </t>
  </si>
  <si>
    <t>Taxa da Prefeitura ( Alvará de Construção)</t>
  </si>
  <si>
    <t>m²</t>
  </si>
  <si>
    <t xml:space="preserve"> 1.3 </t>
  </si>
  <si>
    <t>Remoção de raízes remanescentes de tronco de árvore com diâmetro maior ou igual a 0,60 m.af_05/2018</t>
  </si>
  <si>
    <t xml:space="preserve"> 1.4 </t>
  </si>
  <si>
    <t xml:space="preserve"> 74010U/1UD.95875UD-UFMA </t>
  </si>
  <si>
    <t>Carga e descarga mecanizada de terra/entulho c/ transporte em caminhão basculante 10m3, DMT 10km.</t>
  </si>
  <si>
    <t>m³</t>
  </si>
  <si>
    <t xml:space="preserve"> 1.5 </t>
  </si>
  <si>
    <t xml:space="preserve"> 01080101-UFMA </t>
  </si>
  <si>
    <t>Tapume em chapa galvanizada (26 GSG espessura 0,55mm), altura 2m, c/estrutura em peças de madeira (3x3)" a cada 2,00m; contraventamento horizontal (inferior e superior) c/peça de madeira (2x2)".</t>
  </si>
  <si>
    <t>m</t>
  </si>
  <si>
    <t xml:space="preserve"> 1.6 </t>
  </si>
  <si>
    <t xml:space="preserve"> 01090101-UFMA </t>
  </si>
  <si>
    <t>Placa de obra (3,20 X 1,60)m, em lona 420 c/reforço nas bordas e ilhós p/fixação em estrutura de metalon, formada p/três peças ( 50 X 50 X 1,2)mm, verticais e três contraventamentos horizontais ( 50 X 25 X 1,2)mm; executada de acordo c/Manual de uso de marca do Governo Federal-Obras.</t>
  </si>
  <si>
    <t xml:space="preserve"> 1.7 </t>
  </si>
  <si>
    <t xml:space="preserve"> 01030101-UFMA </t>
  </si>
  <si>
    <t>Instalação provisória de força, c/ eletroduto 25mm (3/4).</t>
  </si>
  <si>
    <t>pt</t>
  </si>
  <si>
    <t xml:space="preserve"> 1.8 </t>
  </si>
  <si>
    <t xml:space="preserve"> 01030102-UFMA </t>
  </si>
  <si>
    <t>Instalação provisória de luz, c/ eletroduto 20mm (1/2).</t>
  </si>
  <si>
    <t xml:space="preserve"> 1.9 </t>
  </si>
  <si>
    <t xml:space="preserve"> 01030201-UFMA </t>
  </si>
  <si>
    <t>Instalação provisória de água c/tubo PVC e registro de esfera 25mm (3/4)".</t>
  </si>
  <si>
    <t xml:space="preserve"> 1.10 </t>
  </si>
  <si>
    <t xml:space="preserve"> 01030202-UFMA </t>
  </si>
  <si>
    <t>Instalação provisória de água c/tubo PVC e torneira 20mm (1/2)"</t>
  </si>
  <si>
    <t xml:space="preserve"> 1.11 </t>
  </si>
  <si>
    <t xml:space="preserve"> 10775UD-UFMA </t>
  </si>
  <si>
    <t>Locação de container 2,30  x  6,00 m, alt. 2,50 m, com 1 sanitário, para escritório, completo, sem divisórias internas</t>
  </si>
  <si>
    <t xml:space="preserve"> 1.12 </t>
  </si>
  <si>
    <t xml:space="preserve"> 10776UD-UFMA </t>
  </si>
  <si>
    <t>Locação de container  p/escritório, (2,30  x  6,00 x 2,50) m, s/divisórias internas e s/sanitário. (Almoxarifado/Depósito)</t>
  </si>
  <si>
    <t xml:space="preserve"> 1.13 </t>
  </si>
  <si>
    <t xml:space="preserve"> 10778UD-UFMA </t>
  </si>
  <si>
    <t>Locação de container p/sanitário, (2,30 x 6,00 x 2,50) m, c/4 bacias, 8 chuveiros,1 lavatório e 1 mictório.</t>
  </si>
  <si>
    <t xml:space="preserve"> 1.14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</si>
  <si>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</si>
  <si>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</si>
  <si>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 xml:space="preserve"> 1.15 </t>
  </si>
  <si>
    <t>Guindauto hidráulico, capacidade máxima de carga 6200 kg, momento máximo de carga 11,7 tm, alcance máximo horizontal 9,70 m, inclusive caminhão toco PBT 16.000 kg, potência de 189 CV - CHI diurno. Af_06/2014</t>
  </si>
  <si>
    <t xml:space="preserve"> 1.16 </t>
  </si>
  <si>
    <t xml:space="preserve"> 01040106-UFMA </t>
  </si>
  <si>
    <t>Mobilização - Grajaú/Imperatriz</t>
  </si>
  <si>
    <t xml:space="preserve"> 1.17 </t>
  </si>
  <si>
    <t xml:space="preserve"> 98681U.D2-UFMA </t>
  </si>
  <si>
    <t>Piso cimentado c/argamassa de cimento e areia média (1:4), preparo mecanico, acabamento rustico espessura 2,0cm, sobre lastro de brita preta, p/refeitório de obra.</t>
  </si>
  <si>
    <t xml:space="preserve"> 1.18 </t>
  </si>
  <si>
    <t>Trama de madeira composta por terças para telhados de até 2 águas para telha ondulada de fibrocimento, metálica, plástica ou termoacústica, incluso transporte vertical. Af_07/2019</t>
  </si>
  <si>
    <t xml:space="preserve"> 1.19 </t>
  </si>
  <si>
    <t xml:space="preserve"> 94210UD-UFMA </t>
  </si>
  <si>
    <t>Telhamento c/telha ondulada de fibrocimento espes. 4 mm, (2,44 x 0,50)m, recobrimento lateral de 1/4 onda, p/canteiro de obra, uma água, inclinação máxima 10°, incluso içamento.</t>
  </si>
  <si>
    <t xml:space="preserve"> 1.20 </t>
  </si>
  <si>
    <t xml:space="preserve"> 10527UD-UFMA </t>
  </si>
  <si>
    <t>Locacao de andaime metalico tubular de encaixe, tipo de torre, com largura de 1 ate 1,5 m e altura de *1,00* m</t>
  </si>
  <si>
    <t xml:space="preserve"> 1.21 </t>
  </si>
  <si>
    <t xml:space="preserve"> 20193UD-UFMA </t>
  </si>
  <si>
    <t>Locação de andaime metálico tipo fachadeiro, largura de 1,20 m, altura por peca de 2,0 m, incluindo sapatas e itens necessários a instalação</t>
  </si>
  <si>
    <t xml:space="preserve"> 1.22 </t>
  </si>
  <si>
    <t xml:space="preserve"> 97063UD-UFMA </t>
  </si>
  <si>
    <t>Montagem e desmontagem de andaime modular fachadeiro, com piso metálico, para edificações com múltiplos pavimentos.</t>
  </si>
  <si>
    <t xml:space="preserve"> 1.23 </t>
  </si>
  <si>
    <t xml:space="preserve"> 97064UD-UFMA </t>
  </si>
  <si>
    <t>Montagem e desmontagem de andaime tubular tipo torre.</t>
  </si>
  <si>
    <t xml:space="preserve"> 1.24 </t>
  </si>
  <si>
    <t xml:space="preserve"> 89800U.DER-UFMA </t>
  </si>
  <si>
    <t>Tubo PVC  serie normal, esgoto predial 100 mm, inclusive conexões, c/escavação, reaterro, carga, transporte e descarga do material excedente.</t>
  </si>
  <si>
    <t xml:space="preserve"> 2 </t>
  </si>
  <si>
    <t>ADMINISTRAÇÃO LOCAL</t>
  </si>
  <si>
    <t xml:space="preserve"> 2.1 </t>
  </si>
  <si>
    <t>Administração Local</t>
  </si>
  <si>
    <t xml:space="preserve"> 3 </t>
  </si>
  <si>
    <t>DEMOLIÇÕES E RETIRADAS</t>
  </si>
  <si>
    <t xml:space="preserve"> 3.1 </t>
  </si>
  <si>
    <t xml:space="preserve"> 97627U.D2-UFMA </t>
  </si>
  <si>
    <t>Demolição mecanizada de calçada, piso korodur/ceramico, inclusive contrapiso, c/uso de martelete, espessura até 5cm.</t>
  </si>
  <si>
    <t xml:space="preserve"> 3.2 </t>
  </si>
  <si>
    <t xml:space="preserve"> 04010101-UFMA </t>
  </si>
  <si>
    <t>Demolição manual de edificação simples de alvenaria, sem reaproveitamento.</t>
  </si>
  <si>
    <t xml:space="preserve"> 3.3 </t>
  </si>
  <si>
    <t xml:space="preserve"> 4 </t>
  </si>
  <si>
    <t>SERVIÇOS EM CONCRETO</t>
  </si>
  <si>
    <t xml:space="preserve"> 4.1 </t>
  </si>
  <si>
    <t>Infraestrutura</t>
  </si>
  <si>
    <t xml:space="preserve"> 4.1.1 </t>
  </si>
  <si>
    <t>Locacao convencional de obra, utilizando gabarito de tábuas corridas pontaletadas a cada 2,00m -  2 utilizações. Af_10/2018</t>
  </si>
  <si>
    <t xml:space="preserve"> 4.1.2 </t>
  </si>
  <si>
    <t>Escavação mecanizada para bloco de coroamento ou sapata, com previsão de fôrma, com retroescavadeira. Af_06/2017</t>
  </si>
  <si>
    <t xml:space="preserve"> 4.1.3 </t>
  </si>
  <si>
    <t>Escavação manual de vala para viga baldrame, com previsão de fôrma. Af_06/2017</t>
  </si>
  <si>
    <t xml:space="preserve"> 4.1.4 </t>
  </si>
  <si>
    <t>Lastro de concreto magro, aplicado em blocos de coroamento ou sapatas, espessura de 5 cm. Af_08/2017</t>
  </si>
  <si>
    <t xml:space="preserve"> 4.1.5 </t>
  </si>
  <si>
    <t>Armação de bloco, viga baldrame e sapata utilizando aço ca-60 de 5 mm - montagem. Af_06/2017</t>
  </si>
  <si>
    <t>kg</t>
  </si>
  <si>
    <t xml:space="preserve"> 4.1.6 </t>
  </si>
  <si>
    <t>Armação de bloco, viga baldrame ou sapata utilizando aço ca-50 de 6,3 mm - montagem. Af_06/2017</t>
  </si>
  <si>
    <t xml:space="preserve"> 4.1.7 </t>
  </si>
  <si>
    <t>Armação de bloco, viga baldrame ou sapata utilizando aço ca-50 de 8 mm - montagem. Af_06/2017</t>
  </si>
  <si>
    <t xml:space="preserve"> 4.1.8 </t>
  </si>
  <si>
    <t>Armação de bloco, viga baldrame ou sapata utilizando aço ca-50 de 10 mm - montagem. Af_06/2017</t>
  </si>
  <si>
    <t xml:space="preserve"> 4.1.9 </t>
  </si>
  <si>
    <t>Armação de bloco, viga baldrame ou sapata utilizando aço ca-50 de 12,5 mm - montagem. Af_06/2017</t>
  </si>
  <si>
    <t xml:space="preserve"> 4.1.10 </t>
  </si>
  <si>
    <t>Armação de bloco, viga baldrame ou sapata utilizando aço ca-50 de 20 mm - montagem. Af_06/2017</t>
  </si>
  <si>
    <t xml:space="preserve"> 4.1.11 </t>
  </si>
  <si>
    <t>Armação de bloco, viga baldrame ou sapata utilizando aço ca-50 de 16 mm - montagem. Af_06/2017</t>
  </si>
  <si>
    <t xml:space="preserve"> 4.1.12 </t>
  </si>
  <si>
    <t>Armação de pilar ou viga de uma estrutura convencional de concreto armado em um edifício de múltiplos pavimentos utilizando aço ca-50 de 6,3 mm - montagem. Af_12/2015</t>
  </si>
  <si>
    <t xml:space="preserve"> 4.1.13 </t>
  </si>
  <si>
    <t>Armação de pilar ou viga de uma estrutura convencional de concreto armado em um edifício de múltiplos pavimentos utilizando aço ca-50 de 8,0 mm - montagem. Af_12/2015</t>
  </si>
  <si>
    <t xml:space="preserve"> 4.1.14 </t>
  </si>
  <si>
    <t>Armação de pilar ou viga de uma estrutura convencional de concreto armado em um edifício de múltiplos pavimentos utilizando aço ca-50 de 16,0 mm - montagem. Af_12/2015</t>
  </si>
  <si>
    <t xml:space="preserve"> 4.1.15 </t>
  </si>
  <si>
    <t>Fabricação, montagem e desmontagem de fôrma para bloco de coroamento, em madeira serrada, e=25 mm, 4 utilizações. Af_06/2017</t>
  </si>
  <si>
    <t xml:space="preserve"> 4.1.16 </t>
  </si>
  <si>
    <t>Fabricação, montagem e desmontagem de fôrma para viga baldrame, em madeira serrada, e=25 mm, 4 utilizações. Af_06/2017</t>
  </si>
  <si>
    <t xml:space="preserve"> 4.1.17 </t>
  </si>
  <si>
    <t xml:space="preserve"> 100651UD-UFMA </t>
  </si>
  <si>
    <t>Estaca hélice contínua, diâmetro de 30 cm, incluso concreto fck=20mpa.</t>
  </si>
  <si>
    <t xml:space="preserve"> 4.1.18 </t>
  </si>
  <si>
    <t>Arrasamento mecanico de estaca de concreto armado, diametros de até 40 cm. Af_11/2016</t>
  </si>
  <si>
    <t xml:space="preserve"> 4.1.19 </t>
  </si>
  <si>
    <t>Concretagem de blocos de coroamento e vigas baldrames, fck 30 mpa, com uso de bomba  lançamento, adensamento e acabamento. Af_06/2017</t>
  </si>
  <si>
    <t xml:space="preserve"> 4.1.20 </t>
  </si>
  <si>
    <t>Reaterro manual de valas com compactação mecanizada. Af_04/2016</t>
  </si>
  <si>
    <t xml:space="preserve"> 4.1.21 </t>
  </si>
  <si>
    <t xml:space="preserve"> 07060102-UFMA </t>
  </si>
  <si>
    <t>Controle Tecnológico de Concreto  (moldagem, transporte, ensaio a compressão de corpos de prova, c/emissão de relatório)</t>
  </si>
  <si>
    <t xml:space="preserve"> 4.2 </t>
  </si>
  <si>
    <t>Supra Estrutura</t>
  </si>
  <si>
    <t xml:space="preserve"> 4.2.1 </t>
  </si>
  <si>
    <t>Armação de pilar ou viga de uma estrutura convencional de concreto armado em um edifício de múltiplos pavimentos utilizando aço ca-60 de 5,0 mm - montagem. Af_12/2015</t>
  </si>
  <si>
    <t xml:space="preserve"> 4.2.2 </t>
  </si>
  <si>
    <t xml:space="preserve"> 4.2.3 </t>
  </si>
  <si>
    <t xml:space="preserve"> 4.2.4 </t>
  </si>
  <si>
    <t>Armação de pilar ou viga de uma estrutura convencional de concreto armado em um edifício de múltiplos pavimentos utilizando aço ca-50 de 10,0 mm - montagem. Af_12/2015</t>
  </si>
  <si>
    <t xml:space="preserve"> 4.2.5 </t>
  </si>
  <si>
    <t>Armação de pilar ou viga de uma estrutura convencional de concreto armado em um edifício de múltiplos pavimentos utilizando aço ca-50 de 12,5 mm - montagem. Af_12/2015</t>
  </si>
  <si>
    <t xml:space="preserve"> 4.2.6 </t>
  </si>
  <si>
    <t xml:space="preserve"> 4.2.7 </t>
  </si>
  <si>
    <t>Armação de pilar ou viga de uma estrutura convencional de concreto armado em um edifício de múltiplos pavimentos utilizando aço ca-50 de 20,0 mm - montagem. Af_12/2015</t>
  </si>
  <si>
    <t xml:space="preserve"> 4.2.8 </t>
  </si>
  <si>
    <t>Armação de pilar ou viga de uma estrutura convencional de concreto armado em um edifício de múltiplos pavimentos utilizando aço ca-50 de 25,0 mm - montagem. Af_12/2015</t>
  </si>
  <si>
    <t xml:space="preserve"> 4.2.9 </t>
  </si>
  <si>
    <t>Armação de laje de uma estrutura convencional de concreto armado em um edifício de múltiplos pavimentos utilizando aço ca-60 de 5,0 mm - montagem. Af_12/2015</t>
  </si>
  <si>
    <t xml:space="preserve"> 4.2.10 </t>
  </si>
  <si>
    <t>Armação de laje de uma estrutura convencional de concreto armado em um edifício de múltiplos pavimentos utilizando aço ca-50 de 6,3 mm - montagem. Af_12/2015</t>
  </si>
  <si>
    <t xml:space="preserve"> 4.2.11 </t>
  </si>
  <si>
    <t>Armação de laje de uma estrutura convencional de concreto armado em um edifício de múltiplos pavimentos utilizando aço ca-50 de 8,0 mm - montagem. Af_12/2015</t>
  </si>
  <si>
    <t xml:space="preserve"> 4.2.12 </t>
  </si>
  <si>
    <t>Armação de laje de uma estrutura convencional de concreto armado em um edifício de múltiplos pavimentos utilizando aço ca-50 de 12,5 mm - montagem. Af_12/2015</t>
  </si>
  <si>
    <t xml:space="preserve"> 4.2.13 </t>
  </si>
  <si>
    <t>Armação de laje de uma estrutura convencional de concreto armado em um edifício de múltiplos pavimentos utilizando aço ca-50 de 16,0 mm - montagem. Af_12/2015</t>
  </si>
  <si>
    <t xml:space="preserve"> 4.2.14 </t>
  </si>
  <si>
    <t>Armação de laje de uma estrutura convencional de concreto armado em um edifício de múltiplos pavimentos utilizando aço ca-50 de 20,0 mm - montagem. Af_12/2015</t>
  </si>
  <si>
    <t xml:space="preserve"> 4.2.15 </t>
  </si>
  <si>
    <t>Armação de laje de uma estrutura convencional de concreto armado em um edifício de múltiplos pavimentos utilizando aço ca-50 de 10,0 mm - montagem. Af_12/2015</t>
  </si>
  <si>
    <t xml:space="preserve"> 4.2.16 </t>
  </si>
  <si>
    <t>Armação de escada, com 2 lances, de uma estrutura convencional de concreto armado utilizando aço ca-50 de 6,3 mm - montagem. Af_01/2017</t>
  </si>
  <si>
    <t>Armação de escada, com 2 lances, de uma estrutura convencional de concreto armado utilizando aço ca-50 de 10,0 mm - montagem. Af_01/2017</t>
  </si>
  <si>
    <t xml:space="preserve"> 4.2.18 </t>
  </si>
  <si>
    <t>Armação de escada, com 2 lances, de uma estrutura convencional de concreto armado utilizando aço ca-50 de 12,5 mm - montagem. Af_01/2017</t>
  </si>
  <si>
    <t xml:space="preserve"> 4.2.19 </t>
  </si>
  <si>
    <t>Armação de escada, com 2 lances, de uma estrutura convencional de concreto armado utilizando aço ca-50 de 16,0 mm - montagem. Af_01/2017</t>
  </si>
  <si>
    <t xml:space="preserve"> 95948UD-UFMA </t>
  </si>
  <si>
    <t>Armação de escada, com 2 lances, de uma estrutura convencional de concreto armado utilizando aço ca-50 de 20,0 mm - montagem. Af_01/2017</t>
  </si>
  <si>
    <t>Armação de escada, com 2 lances, de uma estrutura convencional de concreto armado utilizando aço ca-50 de 8,0 mm - montagem. Af_01/2017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</si>
  <si>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</si>
  <si>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Montagem e desmontagem de fôrma de viga, escoramento metálico, pé-direito simples, em chapa de madeira resinada, 2 utilizações. Af_12/2015</t>
  </si>
  <si>
    <t>Montagem e desmontagem de fôrma de laje nervurada com cubeta e assoalho com área média maior que 20 m², pé-direito simples, em chapa de madeira compensada resinada, 8 utilizações. Af_12/2015</t>
  </si>
  <si>
    <t>Montagem e desmontagem de fôrma de laje maciça com área média maior que 20 m², pé-direito simples, em chapa de madeira compensada resinada, 4 utilizações. Af_12/2015</t>
  </si>
  <si>
    <t>Montagem e desmontagem de fôrma para escadas, com 2 lances, em chapa de madeira compensada resinada, 4 utilizações. Af_01/2017</t>
  </si>
  <si>
    <t xml:space="preserve"> 92720UD-UFMA </t>
  </si>
  <si>
    <t>Concretagem de pilares, fck=30mpa, com uso de bomba em edificação com seção média de pilares menor ou igual 0,25m²- lançamento, adensamento e acabamento</t>
  </si>
  <si>
    <t xml:space="preserve"> 92725UD-UFMA </t>
  </si>
  <si>
    <t>Concretagem de vigas e lajes, fck=30mpa, para lajes maciças e nervuradas com uso de bomba em edificação com área média de lajes menor ou igual 20m²- lançamento, adensamento e acabamento</t>
  </si>
  <si>
    <t>Verga pré-moldada para janelas com até 1,5 m de vão. Af_03/2016</t>
  </si>
  <si>
    <t>Verga pré-moldada para janelas com mais de 1,5 m de vão. Af_03/2016</t>
  </si>
  <si>
    <t>Verga pré-moldada para portas com até 1,5 m de vão. Af_03/2016</t>
  </si>
  <si>
    <t>Verga pré-moldada para portas com mais de 1,5 m de vão. Af_03/2016</t>
  </si>
  <si>
    <t>Contraverga pré-moldada para vãos de até 1,5 m de comprimento. Af_03/2016</t>
  </si>
  <si>
    <t>Contraverga pré-moldada para vãos de mais de 1,5 m de comprimento. Af_03/2016</t>
  </si>
  <si>
    <t xml:space="preserve"> 5 </t>
  </si>
  <si>
    <t>ALVENARIA</t>
  </si>
  <si>
    <t xml:space="preserve"> 5.1 </t>
  </si>
  <si>
    <t xml:space="preserve"> 10010102-UFMA </t>
  </si>
  <si>
    <t>Alvenaria de bloco ceramico seis furos (9x14x19)cm esp. 9cm, c/junta 20mm, assente c/argamassa de cimento e areia (1:5), preparo mecanico.</t>
  </si>
  <si>
    <t xml:space="preserve"> 5.2 </t>
  </si>
  <si>
    <t xml:space="preserve"> 10010205-UFMA </t>
  </si>
  <si>
    <t>Alvenaria de bloco vazado de concreto - Padrão UFMA, (15X20X20)cm, assente c/argamassa de cimento e areia (1:4), preparo mecanico. formando junta de 20mm, c/acabamento boleado.</t>
  </si>
  <si>
    <t xml:space="preserve"> 5.3 </t>
  </si>
  <si>
    <t xml:space="preserve"> 79627 </t>
  </si>
  <si>
    <t>Divisoria em granito branco polido, esp = 3cm, assentado com argamassa traco 1:4, arremate em cimento branco, exclusive ferragens</t>
  </si>
  <si>
    <t xml:space="preserve"> 5.4 </t>
  </si>
  <si>
    <t xml:space="preserve"> 10020201-UFMA </t>
  </si>
  <si>
    <t>Divisória de PVC cor branca, c/perfil de alumínio anodizado cor natural.</t>
  </si>
  <si>
    <t xml:space="preserve"> 5.5 </t>
  </si>
  <si>
    <t xml:space="preserve"> 84959 </t>
  </si>
  <si>
    <t>Vidro liso comum transparente, espessura 6mm</t>
  </si>
  <si>
    <t xml:space="preserve"> 6 </t>
  </si>
  <si>
    <t>COBERTURA</t>
  </si>
  <si>
    <t xml:space="preserve"> 6.1 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</si>
  <si>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</si>
  <si>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 xml:space="preserve"> 6.2 </t>
  </si>
  <si>
    <t>Telhamento com telha ondulada de fibrocimento e = 6 mm, com recobrimento lateral de 1 1/4 de onda para telhado com inclinação máxima de 10°, com até 2 águas, incluso içamento. Af_07/2019</t>
  </si>
  <si>
    <t xml:space="preserve"> 6.3 </t>
  </si>
  <si>
    <t xml:space="preserve"> 11040201.3-UFMA </t>
  </si>
  <si>
    <t>Rufo de concreto aparente, 20 MPa, (0,40 x 0,05) m moldado in loco, incluindo forma e armação.</t>
  </si>
  <si>
    <t xml:space="preserve"> 6.4 </t>
  </si>
  <si>
    <t xml:space="preserve"> 11040202.1-UFMA </t>
  </si>
  <si>
    <t>Pingadeira de concreto aparente, 20 MPa, (0,25 x 0,05)m, moldada in loco, incluindo forma e armação.</t>
  </si>
  <si>
    <t xml:space="preserve"> 7 </t>
  </si>
  <si>
    <t>ESQUADRIAS</t>
  </si>
  <si>
    <t xml:space="preserve"> 7.1 </t>
  </si>
  <si>
    <t>Kit de porta-pronta de madeira em acabamento melamínico branco, folha leve ou média, 90x210, exclusive fechadura, fixação com preenchimento total de espuma expansiva - fornecimento e instalação. Af_12/2019</t>
  </si>
  <si>
    <t xml:space="preserve"> 7.2 </t>
  </si>
  <si>
    <t xml:space="preserve"> 100675U.D1-UFMA </t>
  </si>
  <si>
    <t>Kit de porta-pronta de madeira em acabamento melamínico branco, folha leve ou média, 90x210, inclusive fechadura,  puxador de aço inox comprimento de 40 cm e revestimento inferior com chapa de aço inox 304,fixação com preenchimento total de espuma expansiva - fornecimento e instalação.</t>
  </si>
  <si>
    <t xml:space="preserve"> 7.3 </t>
  </si>
  <si>
    <t xml:space="preserve"> 100675U.D2-UFMA </t>
  </si>
  <si>
    <t>Kit de porta-pronta de madeira em acabamento melamínico branco, folha leve ou média, 1,80x210, inclusive fechadura, fixação com preenchimento total de espuma expansiva - fornecimento e instalação.</t>
  </si>
  <si>
    <t xml:space="preserve"> 7.4 </t>
  </si>
  <si>
    <t xml:space="preserve"> 91341 </t>
  </si>
  <si>
    <t>Porta em alumínio de abrir tipo veneziana com guarnição, fixação com parafusos - fornecimento e instalação. Af_12/2019</t>
  </si>
  <si>
    <t xml:space="preserve"> 7.5 </t>
  </si>
  <si>
    <t xml:space="preserve"> 12050102-UFMA </t>
  </si>
  <si>
    <t>Porta de PVC com estrutura e ferragens de alumínio (requadro, guia, travessa, batente, fechadura e dobradiça 3 1/2 x 3), largura (0,70 a 1,20)m.</t>
  </si>
  <si>
    <t xml:space="preserve"> 7.6 </t>
  </si>
  <si>
    <t xml:space="preserve"> 91341U.D3-UFMA </t>
  </si>
  <si>
    <t>Janela em alumínio de correr, tipo veneziana, med.(2,00x0,70)m,quatro folhas, inclusive guarnição, fixação c/parafusos, trilho inferior e superior e fechadura.</t>
  </si>
  <si>
    <t xml:space="preserve"> 7.7 </t>
  </si>
  <si>
    <t xml:space="preserve"> 120302.25-UFMA </t>
  </si>
  <si>
    <t>Janela de vidro temperado 8mm, de correr, med. (1,20 x 0,80)m e alumínio natural: trilho inferior e superior(cabeçote), perfis de acabamentos laterais (alvenaria-P), e (vidro/vidro), perfil de acabamento superior (tampa/capa) e fecho V/V, completo.)</t>
  </si>
  <si>
    <t xml:space="preserve"> 7.8 </t>
  </si>
  <si>
    <t xml:space="preserve"> 120302.28-UFMA </t>
  </si>
  <si>
    <t>Janela de vidro temperado 8mm, de correr, med. (1,20 x 1,50)m, e alumínio natural: trilho inferior e superior(cabeçote), perfis de acabamentos laterais (alvenaria-P), e (vidro/vidro), perfil de acabamento superior (tampa/capa) e fecho V/V, completo.) (1 Folha fixa/ 1 folha de correr)</t>
  </si>
  <si>
    <t xml:space="preserve"> 7.9 </t>
  </si>
  <si>
    <t xml:space="preserve"> 120302.29-UFMA </t>
  </si>
  <si>
    <t>Janela de vidro temperado 8mm, de correr, med. (1,50 x 0,70)m e alumínio natural: trilho inferior e superior(cabeçote), perfis de acabamentos laterais (alvenaria-P), e (vidro/vidro), perfil de acabamento superior (tampa/capa) e fecho V/V, completo.) (2 Folhas Fixas-laterais / 2 Folhas de Correr-Centrais)</t>
  </si>
  <si>
    <t xml:space="preserve"> 7.10 </t>
  </si>
  <si>
    <t xml:space="preserve"> 120302.30-UFMA </t>
  </si>
  <si>
    <t>Janela de vidro temperado 8mm, de correr, med. (1,50 x 1,60)m, e alumínio natural: trilho inferior e superior(cabeçote), perfis de acabamentos laterais (alvenaria-P), e (vidro/vidro), perfil de acabamento superior (tampa/capa) e fecho V/V, completo.) (1 folha fixa/ 1 folha de correr))</t>
  </si>
  <si>
    <t xml:space="preserve"> 7.11 </t>
  </si>
  <si>
    <t xml:space="preserve"> 120302.47-UFMA </t>
  </si>
  <si>
    <t>Janela de vidro temperado 8mm, de correr, med. (3,00 x 1,50)m, e alumínio natural: trilho inferior e superior(cabeçote), perfis de acabamentos laterais (alvenaria-PU), e (vidro/vidro), perfil de acabamento superior (tampa/capa) e fecho V/V, completo.) (2 Folhas Fixas-laterais /4 Folhas Correr-centrais</t>
  </si>
  <si>
    <t xml:space="preserve"> 7.12 </t>
  </si>
  <si>
    <t xml:space="preserve"> 120303.01-UFMA </t>
  </si>
  <si>
    <t>Janela de vidro temperado 8mm, de maximar med. (0,50x1,50)m e alumínio natural: trilho inferior e superior(cabeçote), perfis de acabamentos laterais (alvenaria-P), e (vidro/vidro), perfil de acabamento superior (tampa/capa) e fecho V/V, completo.) (1 folha fixa-superior / 2 folhas maximar-Central e inferior))</t>
  </si>
  <si>
    <t xml:space="preserve"> 7.13 </t>
  </si>
  <si>
    <t xml:space="preserve"> 120302.41-UFMA </t>
  </si>
  <si>
    <t>Janela de vidro temperado 8mm, de correr, med. (2,00 x 0,50)m e alumínio natural: trilho inferior e superior(cabeçote), perfis de acabamentos laterais (alvenaria-PU), e (vidro/vidro), perfil de acabamento superior (tampa/capa) e fecho V/V, completo.)</t>
  </si>
  <si>
    <t xml:space="preserve"> 7.14 </t>
  </si>
  <si>
    <t xml:space="preserve"> 120302.45-UFMA </t>
  </si>
  <si>
    <t>Janela de vidro temperado 8mm, de correr, med. (2,00 x 0,80)m e alumínio natural: trilho inferior e superior(cabeçote), perfis de acabamentos laterais (alvenaria-PU), e (vidro/vidro), perfil de acabamento superior (tampa/capa) e fecho V/V, completo.)</t>
  </si>
  <si>
    <t xml:space="preserve"> 7.15 </t>
  </si>
  <si>
    <t>Fechadura de embutir para portas internas, completa, acabamento padrão médio, com execução de furo - fornecimento e instalação. Af_12/2019</t>
  </si>
  <si>
    <t xml:space="preserve"> 7.16 </t>
  </si>
  <si>
    <t xml:space="preserve"> 12050101.4-UFMA </t>
  </si>
  <si>
    <t>Ferragem p/porta de veneziana de alumínio, uma folha (dobradiça de alumínio natural( 4 furos ), fechadura externa de embutir, parafusos, completa.</t>
  </si>
  <si>
    <t>cj</t>
  </si>
  <si>
    <t xml:space="preserve"> 7.17 </t>
  </si>
  <si>
    <t xml:space="preserve"> 12050101.1-UFMA </t>
  </si>
  <si>
    <t>Ferragem p/porta veneziana de alumínio em sanitário (dobradiça de alumínio natural ( 3 furos ), fechadura de embutir tipo tranqueta, parafusos, completa.</t>
  </si>
  <si>
    <t xml:space="preserve"> 7.18 </t>
  </si>
  <si>
    <t xml:space="preserve"> 12030201D-UFMA </t>
  </si>
  <si>
    <t>Grade metálica fixa p/janela, padrão UFMA , c/quadro e contraventamento vertical em barra chata (1 1/4X1/4)", espaçamento máximo 50cm; enchimento horizontal em barra de ferro laminado Ø 1/2", espaçamento máximo 12,5cm, assente na face interna do vão, c/argamassa de cimento e areia (1:3), preparo mecanico.</t>
  </si>
  <si>
    <t xml:space="preserve"> 7.19 </t>
  </si>
  <si>
    <t xml:space="preserve"> 12030202 -UFMA </t>
  </si>
  <si>
    <t>Grade p/chumbamento em bloco, sobre mureta de alvenaria, com estrutura em tubo de chapa preta (50X50X2)mm altura 2,00m; p/chumbamento em base de concreto, espaçamento 1,20m; dois contraventamentos horizontais c/barra chata  (1 X 1/4)" e enchimento vertical sem emenda,  em tubo de chapa preta (30 X 30)mm, altura 2,00m; espaçamento 15 cm.</t>
  </si>
  <si>
    <t xml:space="preserve"> 7.20 </t>
  </si>
  <si>
    <t xml:space="preserve"> 12040102 -UFMA </t>
  </si>
  <si>
    <t>Porta de ferro (3,00 X 2,50)m, duas folhas de abrir, com estrutura lateral em tubo de chapa preta (50X50X2)mm altura 2,50m; quatro contraventamentos horizontais c/barra chata  (1 X 1/4)" e enchimento vertical sem emenda,  em tubo de chapa preta (30 X 30)mm; espaçamento 15 cm, saia inferior em chapa 1,95mm, altura 0,50m.</t>
  </si>
  <si>
    <t xml:space="preserve"> 7.21 </t>
  </si>
  <si>
    <t xml:space="preserve"> 12020402-UFMA </t>
  </si>
  <si>
    <t>Gradil em Alumínio natural anodizado fosco com h= 1,10m, formado por marcos para sustentação em perfis com seção retangular medindo (3x7) cm e fechamento frontal com módulos de veneziana fixa em alumínio natural, conforme projeto.</t>
  </si>
  <si>
    <t xml:space="preserve"> 8 </t>
  </si>
  <si>
    <t>INSTALAÇÃO ELÉTRICA</t>
  </si>
  <si>
    <t xml:space="preserve"> 8.1 </t>
  </si>
  <si>
    <t xml:space="preserve"> 74131/004UD-UFMA </t>
  </si>
  <si>
    <t xml:space="preserve"> 8.2 </t>
  </si>
  <si>
    <t xml:space="preserve"> 74131/5.D3-UFMA </t>
  </si>
  <si>
    <t>Quadro de montagem de sobrepor (600x500x250)mm, em chapa metálica, c/barramento trifásico e neutro,relés, chave seletora 2 posições e botão de comando duplo com sinaleira fornecimento e instalação.</t>
  </si>
  <si>
    <t xml:space="preserve"> 8.3 </t>
  </si>
  <si>
    <t xml:space="preserve"> 74131/5.D4-UFMA </t>
  </si>
  <si>
    <t>Quadro de montagem de sobrepor (600x500x250)mm, em chapa metálica, c/barramento trifásico e neutro, chave seletora 2 posições e botão de comando duplo com sinaleira, interruptor horário, fornecimento e instalação.</t>
  </si>
  <si>
    <t xml:space="preserve"> 8.4 </t>
  </si>
  <si>
    <t xml:space="preserve"> 74131/006UD-UFMA </t>
  </si>
  <si>
    <t>Quadro de distribuição de energia de sobrepor, em chapa metálica, para 36 disjuntores termomagnéticos monopolares, com barramento trifásico e neutro, fornecimento e instalação.</t>
  </si>
  <si>
    <t xml:space="preserve"> 8.5 </t>
  </si>
  <si>
    <t xml:space="preserve"> 74131/5.D5-UFMA </t>
  </si>
  <si>
    <t>Quadro de montagem de sobrepor (1200X800X350)mm, em chapa metálica, c/barramento trifásico e neutro, isolador epox, fornecimento e instalação.</t>
  </si>
  <si>
    <t xml:space="preserve"> 8.6 </t>
  </si>
  <si>
    <t xml:space="preserve"> 8.7 </t>
  </si>
  <si>
    <t xml:space="preserve"> 8.8 </t>
  </si>
  <si>
    <t xml:space="preserve"> 8.9 </t>
  </si>
  <si>
    <t xml:space="preserve"> 8.10 </t>
  </si>
  <si>
    <t xml:space="preserve"> 8.11 </t>
  </si>
  <si>
    <t xml:space="preserve"> 8.12 </t>
  </si>
  <si>
    <t xml:space="preserve"> 8.13 </t>
  </si>
  <si>
    <t xml:space="preserve"> 74130/006 </t>
  </si>
  <si>
    <t xml:space="preserve"> 8.14 </t>
  </si>
  <si>
    <t xml:space="preserve"> 8.15 </t>
  </si>
  <si>
    <t>Disjuntor termomagnetico tripolar em caixa moldada 300 a 400a 600v, fornecimento e instalacao</t>
  </si>
  <si>
    <t xml:space="preserve"> 8.16 </t>
  </si>
  <si>
    <t xml:space="preserve"> 93672U.D1-UFMA </t>
  </si>
  <si>
    <t>Dispositivo de proteção de surto (DPS), corrente nominal 40KA, 275V.</t>
  </si>
  <si>
    <t xml:space="preserve"> 8.17 </t>
  </si>
  <si>
    <t xml:space="preserve"> 72343UD-UFMA </t>
  </si>
  <si>
    <t>Contator monoplar I nominal 25A - fornecimento e instalação inclusive eletrotécnico.</t>
  </si>
  <si>
    <t xml:space="preserve"> 8.18 </t>
  </si>
  <si>
    <t xml:space="preserve"> 72344U.D3-UFMA </t>
  </si>
  <si>
    <t>Contator tripolar I nominal 32A - fornecimento e instalação inclusive eletrotécnico.</t>
  </si>
  <si>
    <t xml:space="preserve"> 8.19 </t>
  </si>
  <si>
    <t xml:space="preserve"> 72344U.D4-UFMA </t>
  </si>
  <si>
    <t>Contator tripolar I nominal 60A - fornecimento e instalação inclusive eletrotécnico.</t>
  </si>
  <si>
    <t xml:space="preserve"> 8.20 </t>
  </si>
  <si>
    <t xml:space="preserve"> 91871U.DAP-UFMA </t>
  </si>
  <si>
    <t>Eletroduto rígido roscável, PVC, 25 mm (3/4"), aparente, instalado em parede, inclusive conexões.</t>
  </si>
  <si>
    <t xml:space="preserve"> 8.21 </t>
  </si>
  <si>
    <t xml:space="preserve"> 91872U.DAP-UFMA </t>
  </si>
  <si>
    <t>Eletroduto rígido roscável, PVC, 32 mm (1"), aparente, instalado em parede.</t>
  </si>
  <si>
    <t xml:space="preserve"> 8.22 </t>
  </si>
  <si>
    <t xml:space="preserve"> 91868U.DER-UFMA </t>
  </si>
  <si>
    <t>Eletroduto rígido roscável, PVC, 32 mm (1"), c/escavação e reaterro, inclusive conexões.</t>
  </si>
  <si>
    <t xml:space="preserve"> 8.23 </t>
  </si>
  <si>
    <t>Eletrocalha perfurada em chapa de aço galvanizado # 22, tipo "U", sem tampa largura 100 mm x altura 100 mm, instalação superior, inclusive conexões</t>
  </si>
  <si>
    <t xml:space="preserve"> 8.24 </t>
  </si>
  <si>
    <t>Cabo de cobre flexível isolado, 6 mm², anti-chama 0,6/1,0 kv, para circuitos terminais - fornecimento e instalação. Af_12/2015</t>
  </si>
  <si>
    <t xml:space="preserve"> 8.25 </t>
  </si>
  <si>
    <t>Cabo de cobre flexível isolado, 10 mm², anti-chama 0,6/1,0 kv, para circuitos terminais - fornecimento e instalação. Af_12/2015</t>
  </si>
  <si>
    <t xml:space="preserve"> 8.26 </t>
  </si>
  <si>
    <t>Cabo de cobre flexível isolado, 16 mm², anti-chama 0,6/1,0 kv, para distribuição - fornecimento e instalação. Af_12/2015</t>
  </si>
  <si>
    <t xml:space="preserve"> 8.27 </t>
  </si>
  <si>
    <t>Cabo de cobre flexível isolado, 35 mm², anti-chama 0,6/1,0 kv, para distribuição - fornecimento e instalação. Af_12/2015</t>
  </si>
  <si>
    <t xml:space="preserve"> 8.28 </t>
  </si>
  <si>
    <t>Cabo de cobre flexível isolado, 70 mm², anti-chama 0,6/1,0 kv, para distribuição - fornecimento e instalação. Af_12/2015</t>
  </si>
  <si>
    <t xml:space="preserve"> 8.29 </t>
  </si>
  <si>
    <t>Cabo de cobre flexível isolado, 150 mm², anti-chama 0,6/1,0 kv, para distribuição - fornecimento e instalação. Af_12/2015</t>
  </si>
  <si>
    <t xml:space="preserve"> 8.30 </t>
  </si>
  <si>
    <t xml:space="preserve"> 93128U.D2-UFMA </t>
  </si>
  <si>
    <t>Ponto de iluminação aparente, c/eletroduto rígido roscável, 25mm (3/4") e conduletes, cabo c/isolação(0,6 a 1)Kv, caixa elétrica.</t>
  </si>
  <si>
    <t xml:space="preserve"> 8.31 </t>
  </si>
  <si>
    <t xml:space="preserve"> 93143UD-UFMA </t>
  </si>
  <si>
    <t>Ponto de força monofásico aparente no teto, c/eletroduto rígido roscável 25mm  (3/4"), cabo 2,5mm², isolação (0,6 a 1)Kv, tomada 2P+T (20A/250V), caixa elétrica e fixação.</t>
  </si>
  <si>
    <t xml:space="preserve"> 8.32 </t>
  </si>
  <si>
    <t xml:space="preserve"> 93143U.D3-UFMA </t>
  </si>
  <si>
    <t>Ponto de força monofásico  aparente, c/eletroduto rígido roscável e conduletes, 25mm  (3/4"), cabo 2,5mm², isolação (0,6 a 1)Kv, tomada 2P+T (20A/250V).</t>
  </si>
  <si>
    <t xml:space="preserve"> 8.33 </t>
  </si>
  <si>
    <t xml:space="preserve"> 93144U.D1-UFMA </t>
  </si>
  <si>
    <t>Ponto de força monofásico de embutir p/central mini-split, c/eletroduto PVC soldável 25mm, cabo flexivel isolação (0,6 a 1)Kv 4,00mm², tomada 2P+T 20A, tubulações de dreno e de saida de refrigeração chumbamento.</t>
  </si>
  <si>
    <t xml:space="preserve"> 8.34 </t>
  </si>
  <si>
    <t>Interruptor simples (1 módulo), 10a/250v, incluindo suporte e placa - fornecimento e instalação. Af_12/2015</t>
  </si>
  <si>
    <t xml:space="preserve"> 8.35 </t>
  </si>
  <si>
    <t>Interruptor simples (2 módulos), 10a/250v, incluindo suporte e placa - fornecimento e instalação. Af_12/2015</t>
  </si>
  <si>
    <t xml:space="preserve"> 8.36 </t>
  </si>
  <si>
    <t>Interruptor simples (3 módulos), 10a/250v, incluindo suporte e placa - fornecimento e instalação. Af_12/2015</t>
  </si>
  <si>
    <t xml:space="preserve"> 8.37 </t>
  </si>
  <si>
    <t>Interruptor paralelo (1 módulo), 10a/250v, incluindo suporte e placa - fornecimento e instalação. Af_12/2015</t>
  </si>
  <si>
    <t xml:space="preserve"> 8.38 </t>
  </si>
  <si>
    <t xml:space="preserve"> 97583U.D2-UFMA </t>
  </si>
  <si>
    <t>Luminária de sobrepor tipo calha, aletada, c/lâmpada tubular T8 LED (9/10) w.</t>
  </si>
  <si>
    <t xml:space="preserve"> 8.39 </t>
  </si>
  <si>
    <t xml:space="preserve"> 97607UD.1-UFMA </t>
  </si>
  <si>
    <t>Luminária tipo arandela, tartaruga p/1 lâmpada LED 10 w, fornecimento e instalação.</t>
  </si>
  <si>
    <t xml:space="preserve"> 8.40 </t>
  </si>
  <si>
    <t xml:space="preserve"> 97585U.D2-UFMA </t>
  </si>
  <si>
    <t>Luminária de sobrepor tipo calha, aletada, c/lâmpadas tubulares T8 LED 2x(9/10) w, fornecimento e instalação.</t>
  </si>
  <si>
    <t xml:space="preserve"> 9 </t>
  </si>
  <si>
    <t>ELETRIFICAÇÃO EXTERNA</t>
  </si>
  <si>
    <t xml:space="preserve"> 9.1 </t>
  </si>
  <si>
    <t xml:space="preserve"> 14080105-UFMA </t>
  </si>
  <si>
    <t>Subestação aérea 300 KVA inclusive acessórios.</t>
  </si>
  <si>
    <t xml:space="preserve"> 9.2 </t>
  </si>
  <si>
    <t xml:space="preserve"> 100616UD-UFMA </t>
  </si>
  <si>
    <t>Fornecimento e instalação de poste de concreto com comprimento nominal de 12 m, carga nominal de 1000 DAN, engastamento em base concretada com 1 m de concreto e 0,8 m de solo.</t>
  </si>
  <si>
    <t xml:space="preserve"> 9.3 </t>
  </si>
  <si>
    <t xml:space="preserve"> 14020201-UFMA </t>
  </si>
  <si>
    <t>Poste em tubo de aço galvanizado,com base 200mm x 200mm, pintado (PRETO ), 1 pétala em metal 90 graus e difusor em vidro temperado com refletor com altura 3,00m, com lâmpada  Led 100 Watts, inclusive fixação em base de concreto.</t>
  </si>
  <si>
    <t xml:space="preserve"> 9.4 </t>
  </si>
  <si>
    <t xml:space="preserve"> 14020202-UFMA </t>
  </si>
  <si>
    <t>Poste em tubo de aço galvanizado,com base 200mm x 200mm, pintado (PRETO), 2 pétalas em metal 180 graus e difusor em vidro temperado com refletor com altura 3 metros, com lâmpada  Led 100 Watts, inclusive fixação em base de concreto.</t>
  </si>
  <si>
    <t xml:space="preserve"> 9.5 </t>
  </si>
  <si>
    <t xml:space="preserve"> 14020203-UFMA </t>
  </si>
  <si>
    <t>Poste em tubo de aço galvanizado,com base 200mm x 200mm, pintado (PRETO), 4 pétalas em metal 360 graus e difusor em vidro temperado com refletor com altura 4,00m ,com lâmpada  Led 50 Watts, inclusive fixação em base de concreto.</t>
  </si>
  <si>
    <t xml:space="preserve"> 9.6 </t>
  </si>
  <si>
    <t>Quadro de distribuicao de energia de embutir, em chapa metalica, para 18 disjuntores termomagneticos monopolares, com barramento trifasico e neutro, fornecimento e instalacao</t>
  </si>
  <si>
    <t xml:space="preserve"> 9.7 </t>
  </si>
  <si>
    <t xml:space="preserve"> 9.8 </t>
  </si>
  <si>
    <t xml:space="preserve"> 9.9 </t>
  </si>
  <si>
    <t xml:space="preserve"> 9.10 </t>
  </si>
  <si>
    <t xml:space="preserve"> 9.11 </t>
  </si>
  <si>
    <t xml:space="preserve"> 9.12 </t>
  </si>
  <si>
    <t xml:space="preserve"> 91868U.DERE-UFMA </t>
  </si>
  <si>
    <t>Eletroduto rígido roscável, PVC, 32 mm (1"), c/escavação, reaterro e envelopamento, inclusive conexões.</t>
  </si>
  <si>
    <t xml:space="preserve"> 9.13 </t>
  </si>
  <si>
    <t xml:space="preserve"> 93012U.DER-UFMA </t>
  </si>
  <si>
    <t>Eletroduto rígido roscável, PVC, 110 mm (4"), c/escavação, reaterro, carga, transporte e descarga do material excedente.</t>
  </si>
  <si>
    <t xml:space="preserve"> 9.14 </t>
  </si>
  <si>
    <t xml:space="preserve"> 93012U.DRA-UFMA </t>
  </si>
  <si>
    <t>Eletroduto rígido roscável, PVC, 110 mm (4"), instalado em parede, inclusive rasgo.</t>
  </si>
  <si>
    <t xml:space="preserve"> 9.15 </t>
  </si>
  <si>
    <t>Cabo de cobre flexível isolado, 4 mm², anti-chama 0,6/1,0 kv, para circuitos terminais - fornecimento e instalação. Af_12/2015</t>
  </si>
  <si>
    <t xml:space="preserve"> 9.16 </t>
  </si>
  <si>
    <t xml:space="preserve"> 9.17 </t>
  </si>
  <si>
    <t>Cabo de cobre flexível isolado, 10 mm², anti-chama 0,6/1,0 kv, para distribuição - fornecimento e instalação. Af_12/2015</t>
  </si>
  <si>
    <t xml:space="preserve"> 9.18 </t>
  </si>
  <si>
    <t xml:space="preserve"> 9.19 </t>
  </si>
  <si>
    <t xml:space="preserve"> 96977UD-UFMA </t>
  </si>
  <si>
    <t>Cordoalha de cobre nu 50 mm², enterrada, sem isolador - fornecimento e instalação, inclusive escavação.</t>
  </si>
  <si>
    <t xml:space="preserve"> 9.20 </t>
  </si>
  <si>
    <t>Haste de aterramento 5/8  para spda - fornecimento e instalação. Af_12/2017</t>
  </si>
  <si>
    <t xml:space="preserve"> 9.21 </t>
  </si>
  <si>
    <t xml:space="preserve"> 97891.D1-UFMA </t>
  </si>
  <si>
    <t>Caixa enterrada elétrica, em alvenaria de blocos de concreto, fundo c/brita, med. (0,30x0,30x0,30) m, c/tampa de concreto.</t>
  </si>
  <si>
    <t xml:space="preserve"> 9.22 </t>
  </si>
  <si>
    <t xml:space="preserve"> 97893UD-UFMA </t>
  </si>
  <si>
    <t>Caixa enterrada elétrica retangular, em alvenaria com blocos de concreto, fundo com brita, dimensões internas: 0,8x0,8x0,8 m.</t>
  </si>
  <si>
    <t xml:space="preserve"> 9.23 </t>
  </si>
  <si>
    <t xml:space="preserve"> 72554UD-UFMA </t>
  </si>
  <si>
    <t>Extintor de incêndio CO2, 6kg, inclusive fixação; sinalização em parede c/placa adesiva, e no piso c/pintura acrílica.</t>
  </si>
  <si>
    <t xml:space="preserve"> 10 </t>
  </si>
  <si>
    <t>SPDA</t>
  </si>
  <si>
    <t xml:space="preserve"> 10.1 </t>
  </si>
  <si>
    <t>Cordoalha de cobre nu 50 mm², não enterrada, com isolador - fornecimento e instalação. Af_12/2017</t>
  </si>
  <si>
    <t xml:space="preserve"> 10.2 </t>
  </si>
  <si>
    <t xml:space="preserve"> 10.3 </t>
  </si>
  <si>
    <t xml:space="preserve"> 96973UD-UFMA </t>
  </si>
  <si>
    <t>Cordoalha de cobre nu 35 mm², não enterrada, com suporte e fixação.</t>
  </si>
  <si>
    <t xml:space="preserve"> 10.4 </t>
  </si>
  <si>
    <t xml:space="preserve"> 93009U.DAP-UFMA </t>
  </si>
  <si>
    <t>Eletroduto rígido roscável, PVC, 60 mm (2"), aparente, instalado em parede.</t>
  </si>
  <si>
    <t xml:space="preserve"> 10.5 </t>
  </si>
  <si>
    <t xml:space="preserve"> 96985UD-UFMA </t>
  </si>
  <si>
    <t>Haste de aterramento 5/8" x 3,00m, p/SPDA - fornecimento e instalação, inclusive conector tipo grampo.</t>
  </si>
  <si>
    <t xml:space="preserve"> 10.6 </t>
  </si>
  <si>
    <t>Captor tipo franklin para spda - fornecimento e instalação. Af_12/2017</t>
  </si>
  <si>
    <t xml:space="preserve"> 10.7 </t>
  </si>
  <si>
    <t xml:space="preserve"> 15050102-UFMA </t>
  </si>
  <si>
    <t>Captor Terminal aéreo tipo curto sem bandeirinha c/fixação na base</t>
  </si>
  <si>
    <t xml:space="preserve"> 10.8 </t>
  </si>
  <si>
    <t xml:space="preserve"> 10.9 </t>
  </si>
  <si>
    <t xml:space="preserve"> 15050103-UFMA </t>
  </si>
  <si>
    <t>Caixa de Equalização-BEP,  para 04 terminais.</t>
  </si>
  <si>
    <t xml:space="preserve"> 10.10 </t>
  </si>
  <si>
    <t xml:space="preserve"> 43098D-UFMA </t>
  </si>
  <si>
    <t>Caixa de passagem eletrica de parede, de sobrepor, em termoplastico / pvc, com tampa aparafusa, dimensoes 200 x 200 x *100* mm</t>
  </si>
  <si>
    <t xml:space="preserve"> 11 </t>
  </si>
  <si>
    <t>INSTALAÇÕES HIDRAULICAS</t>
  </si>
  <si>
    <t xml:space="preserve"> 11.1 </t>
  </si>
  <si>
    <t xml:space="preserve"> 89402U.DRA-UFMA </t>
  </si>
  <si>
    <t>Tubo PVC  soldável  25mm, instalado em ramal de distribuição de água, c/rasgo na alvenaria,  inclusive conexões.</t>
  </si>
  <si>
    <t xml:space="preserve"> 11.2 </t>
  </si>
  <si>
    <t xml:space="preserve"> 89448U.DRA-UFMA </t>
  </si>
  <si>
    <t>Tubo PVC  soldável  40mm, instalado em prumada de água c/rasgo na alvenaria,  inclusive conexões.</t>
  </si>
  <si>
    <t xml:space="preserve"> 11.3 </t>
  </si>
  <si>
    <t xml:space="preserve"> 89450U.DRA-UFMA </t>
  </si>
  <si>
    <t>Tubo PVC soldável 60mm, instalado em prumada de água, c/rasgo em alvenaria, inclusive conexões.</t>
  </si>
  <si>
    <t xml:space="preserve"> 11.4 </t>
  </si>
  <si>
    <t xml:space="preserve"> 89451U.DAP-UFMA </t>
  </si>
  <si>
    <t>Tubo PVC  soldável  75mm, aparente, instalado em prumada de água,  inclusive conexões.</t>
  </si>
  <si>
    <t xml:space="preserve"> 11.5 </t>
  </si>
  <si>
    <t xml:space="preserve"> 89452U.DAP-UFMA </t>
  </si>
  <si>
    <t>Tubo PVC  soldável  85mm, aparente, instalado em prumada de água, inclusive conexões.</t>
  </si>
  <si>
    <t xml:space="preserve"> 11.6 </t>
  </si>
  <si>
    <t xml:space="preserve"> 89452U.DER-UFMA </t>
  </si>
  <si>
    <t>Tubo PVC  soldável  85mm, p/rede de água, inclusive conexões, c/escavação e reaterro.</t>
  </si>
  <si>
    <t xml:space="preserve"> 11.7 </t>
  </si>
  <si>
    <t xml:space="preserve"> 89452U.D1AP-UFMA </t>
  </si>
  <si>
    <t>Tubo PVC  PBA JEI, classe 15, 100mm, aparente, instalado em prumada de água, inclusive conexões.</t>
  </si>
  <si>
    <t xml:space="preserve"> 11.8 </t>
  </si>
  <si>
    <t xml:space="preserve"> 89957U.D1-UFMA </t>
  </si>
  <si>
    <t>Ponto de consumo terminal de água fria (subramal) c/tubulação de PVC, 20 mm, instalado em ramal de água, c/rasgo e chumbamento em alvenaria.</t>
  </si>
  <si>
    <t xml:space="preserve"> 11.9 </t>
  </si>
  <si>
    <t xml:space="preserve"> 89957U.D2-UFMA </t>
  </si>
  <si>
    <t>Ponto de consumo terminal de água fria (subramal), tubulação PVC Ø 25mm, instalado em ramal de água, inclusos rasgo e chumbamento em alvenaria.</t>
  </si>
  <si>
    <t xml:space="preserve"> 12 </t>
  </si>
  <si>
    <t>INSTALAÇÃO SANITÁRIA</t>
  </si>
  <si>
    <t xml:space="preserve"> 12.1 </t>
  </si>
  <si>
    <t xml:space="preserve"> 89798U.DRA-UFMA </t>
  </si>
  <si>
    <t>Tubo PVC  serie normal, esgoto predial 50 mm, fornecido e instalado em prumada ou ventilação de esgoto sanitário, c/rasgo em alvenaria, inclusive conexões.</t>
  </si>
  <si>
    <t xml:space="preserve"> 12.2 </t>
  </si>
  <si>
    <t xml:space="preserve"> 89798U.DER-UFMA </t>
  </si>
  <si>
    <t>Tubo PVC  serie normal, esgoto predial 50 mm, inclusive conexões, c/escavação e reaterro.</t>
  </si>
  <si>
    <t xml:space="preserve"> 12.3 </t>
  </si>
  <si>
    <t xml:space="preserve"> 89799U.DER-UFMA </t>
  </si>
  <si>
    <t>Tubo PVC  serie normal, esgoto predial 75 mm, c/escavação e reaterro, inclusive conexões.</t>
  </si>
  <si>
    <t xml:space="preserve"> 12.4 </t>
  </si>
  <si>
    <t xml:space="preserve"> 89800U.DRA-UFMA </t>
  </si>
  <si>
    <t>Tubo PVC serie normal, esgoto predial 100 mm, fornecido e instalado em prumada ou ventilação de esgoto sanitário, c/rasgo em alvenaria.</t>
  </si>
  <si>
    <t xml:space="preserve"> 12.5 </t>
  </si>
  <si>
    <t xml:space="preserve"> 12.6 </t>
  </si>
  <si>
    <t xml:space="preserve"> 16030210-UFMA </t>
  </si>
  <si>
    <t>Ponto sanitário Ø 40mm com escavação e reaterro-completo.</t>
  </si>
  <si>
    <t xml:space="preserve"> 12.7 </t>
  </si>
  <si>
    <t xml:space="preserve"> 16030220-UFMA </t>
  </si>
  <si>
    <t>Ponto sanitário Ø 50mm com escavação e reaterro-completo.</t>
  </si>
  <si>
    <t xml:space="preserve"> 12.8 </t>
  </si>
  <si>
    <t xml:space="preserve"> 16030240-UFMA </t>
  </si>
  <si>
    <t>Ponto sanitário Ø 100mm com escavação e reaterro-completo.</t>
  </si>
  <si>
    <t xml:space="preserve"> 12.9 </t>
  </si>
  <si>
    <t xml:space="preserve"> 89491U.D2-UFMA </t>
  </si>
  <si>
    <t>Caixa sifonada PVC, (150 x 150 x 50) mm, fornecida e instalada em ramais de descarga ou ramal de esgoto.</t>
  </si>
  <si>
    <t xml:space="preserve"> 12.10 </t>
  </si>
  <si>
    <t xml:space="preserve"> 89491U.D3-UFMA </t>
  </si>
  <si>
    <t>Caixa sifonada PVC, (150 x 150 x 50) mm, fornecida e instalada em ramais de descarga ou ramal de esgoto c/ tampa cega.</t>
  </si>
  <si>
    <t xml:space="preserve"> 12.11 </t>
  </si>
  <si>
    <t>Caixa enterrada hidráulica retangular, em alvenaria com blocos de concreto, dimensões internas: 1x1x0,6 m para rede de esgoto. Af_05/2018</t>
  </si>
  <si>
    <t xml:space="preserve"> 12.12 </t>
  </si>
  <si>
    <t>Caixa de gordura dupla, circular, em concreto pré-moldado, diâmetro interno = 0,6 m, altura interna = 0,6 m. Af_05/2018</t>
  </si>
  <si>
    <t xml:space="preserve"> 13 </t>
  </si>
  <si>
    <t>INSTALAÇÃO DE COMBATE Á INCÊNDIO</t>
  </si>
  <si>
    <t xml:space="preserve"> 13.1 </t>
  </si>
  <si>
    <t xml:space="preserve"> 92364U.DAP-UFMA </t>
  </si>
  <si>
    <t>Tubo de aço galvanizado c/costura, classe média, 32mm (1 1/4"), conexão rosqueada, instalado em rede de alimentação p/hidrante, aparente, inclusive conexões.</t>
  </si>
  <si>
    <t xml:space="preserve"> 13.2 </t>
  </si>
  <si>
    <t xml:space="preserve"> 92367U.DAP-UFMA </t>
  </si>
  <si>
    <t>Tubo de aço galvanizado com costura, classe média, dn 65 (2 1/2"), conexão rosqueada, instalado em rede de alimentação para hidrante, aparente, inclusive conexões.</t>
  </si>
  <si>
    <t xml:space="preserve"> 13.3 </t>
  </si>
  <si>
    <t xml:space="preserve"> 92367U.DER-UFMA </t>
  </si>
  <si>
    <t>Tubo de aço galvanizado com costura, classe média, dn 65 (2 1/2"), conexão rosqueada, instalado em rede de alimentação para hidrante, inclusive conexões, escavação e reaterro.</t>
  </si>
  <si>
    <t xml:space="preserve"> 13.4 </t>
  </si>
  <si>
    <t xml:space="preserve"> 72283UD-UFMA </t>
  </si>
  <si>
    <t>Abrigo para hidrante  (75X45X17) cm, inclusive registro globo angular 45° 2.1/2" , adaptador storz  2. 1/2", duas mangueiras de incêndio 15m, redução 2.1/2"x1.1/2", e esguincho-completa.</t>
  </si>
  <si>
    <t xml:space="preserve"> 13.5 </t>
  </si>
  <si>
    <t xml:space="preserve"> 18020101-UFMA </t>
  </si>
  <si>
    <t>Hidrante de passeio incluindo caixa de alvenaria, válvula, niple, registro, joelho e tampão.</t>
  </si>
  <si>
    <t xml:space="preserve"> 13.6 </t>
  </si>
  <si>
    <t xml:space="preserve"> 13.7 </t>
  </si>
  <si>
    <t xml:space="preserve"> 73775/2UD-UFMA </t>
  </si>
  <si>
    <t>Extintor de incêndio água pressurizada 10l, inclusive fixação; sinalização em parede c/placa adesiva, e no piso c/pintura acrílica.</t>
  </si>
  <si>
    <t xml:space="preserve"> 13.8 </t>
  </si>
  <si>
    <t xml:space="preserve"> 83635UD-UFMA </t>
  </si>
  <si>
    <t>Extintor incendio TP po quimico 6kg, inclusive fixação; sinalização em parede c/placa adesiva, e no piso c/pintura acrílica.</t>
  </si>
  <si>
    <t xml:space="preserve"> 13.9 </t>
  </si>
  <si>
    <t>Luminária de emergência, com 30 lâmpadas led de 2 w, sem reator - fornecimento e instalação. Af_02/2020</t>
  </si>
  <si>
    <t xml:space="preserve"> 13.10 </t>
  </si>
  <si>
    <t xml:space="preserve"> 13080101-UFMA </t>
  </si>
  <si>
    <t>Botão/Botoeira de comando duplo, c/sinaleira.</t>
  </si>
  <si>
    <t xml:space="preserve"> 13.11 </t>
  </si>
  <si>
    <t xml:space="preserve"> 18040401-UFMA </t>
  </si>
  <si>
    <t>Detector de Fumaça</t>
  </si>
  <si>
    <t xml:space="preserve"> 13.12 </t>
  </si>
  <si>
    <t xml:space="preserve"> 18040402-UFMA </t>
  </si>
  <si>
    <t>Acionador manual tipo quebra vidro</t>
  </si>
  <si>
    <t xml:space="preserve"> 13.13 </t>
  </si>
  <si>
    <t xml:space="preserve"> 18040403-UFMA </t>
  </si>
  <si>
    <t>Painel central de emergencia c/indicadores luminoso e sonoro.</t>
  </si>
  <si>
    <t xml:space="preserve"> 13.14 </t>
  </si>
  <si>
    <t xml:space="preserve"> 18040405-UFMA </t>
  </si>
  <si>
    <t>Avisador Sonoro tipo Sirene</t>
  </si>
  <si>
    <t xml:space="preserve"> 13.15 </t>
  </si>
  <si>
    <t xml:space="preserve"> 18040404.1-UFMA </t>
  </si>
  <si>
    <t>Sistema de pressurização formado por duas bombas 5CV, manômetro (0 a 10)kg/cm2, pressostato (0 a 6)kg/cm2, tanque de pressão 10 litros, registros de gaveta 2 1/2  e válvula de retenção vertical, completo.</t>
  </si>
  <si>
    <t xml:space="preserve"> 13.16 </t>
  </si>
  <si>
    <t xml:space="preserve"> 37539D-UFMA </t>
  </si>
  <si>
    <t>Placa de sinalização de segurança contra incêndio, fotoluminescente, retangular, (13 x 26) cm em PVC 2,00 mm; anti-chamas (símbolos, cores e pictogramas conf. NBR 13434).</t>
  </si>
  <si>
    <t xml:space="preserve"> 13.17 </t>
  </si>
  <si>
    <t xml:space="preserve"> 37559D-UFMA </t>
  </si>
  <si>
    <t>Placa de sinalização de segurança contra incêndio, fotoluminescente, retangular, (12 x 40) cm, em PVC 2,00mm, anti-chamas (símbolos, cores e pictogramas conforme NBR 13434).</t>
  </si>
  <si>
    <t xml:space="preserve"> 14 </t>
  </si>
  <si>
    <t>IMPERMEABILIZAÇÃO</t>
  </si>
  <si>
    <t xml:space="preserve"> 14.1 </t>
  </si>
  <si>
    <t xml:space="preserve"> 87905UD-UFMA </t>
  </si>
  <si>
    <t>Chapisco c/argamassa de cimento e areia (1:3) e aditivo impermeabilizante, preparo em betoneira 400l,</t>
  </si>
  <si>
    <t xml:space="preserve"> 14.2 </t>
  </si>
  <si>
    <t>Impermeabilização de piso com argamassa de cimento e areia, com aditivo impermeabilizante, e = 2cm. Af_06/2018(camada de regularização)</t>
  </si>
  <si>
    <t xml:space="preserve"> 14.3 </t>
  </si>
  <si>
    <t>Impermeabilizacao de estruturas enterradas, com tinta asfaltica, duas demaos.</t>
  </si>
  <si>
    <t xml:space="preserve"> 14.4 </t>
  </si>
  <si>
    <t>Impermeabilização de superfície com argamassa polimérica / membrana acrílica, 3 demãos. Af_06/2018</t>
  </si>
  <si>
    <t xml:space="preserve"> 14.5 </t>
  </si>
  <si>
    <t>Impermeabilização de superfície com manta asfáltica, uma camada, inclusive aplicação de primer asfáltico, e=3mm. Af_06/2018</t>
  </si>
  <si>
    <t xml:space="preserve"> 14.6 </t>
  </si>
  <si>
    <t xml:space="preserve"> 98681U.D1-UFMA </t>
  </si>
  <si>
    <t>Piso cimentado/proteção mecanica, c/argamassa de cimento e areia média (1:3) e aditivo impermeabilizante, preparo mecanico, abamento rústico espes. 2,0cm.</t>
  </si>
  <si>
    <t xml:space="preserve"> 15 </t>
  </si>
  <si>
    <t>REVESTIMENTO DE PAREDE E PISO</t>
  </si>
  <si>
    <t xml:space="preserve"> 15.1 </t>
  </si>
  <si>
    <t>Revestimento de Parede</t>
  </si>
  <si>
    <t xml:space="preserve"> 15.1.1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</si>
  <si>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</si>
  <si>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</si>
  <si>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15.1.2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</si>
  <si>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</si>
  <si>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</si>
  <si>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15.1.3 </t>
  </si>
  <si>
    <t xml:space="preserve"> 87529UD-UFMA </t>
  </si>
  <si>
    <t>Massa única (reboco paulista), p/recebimento de pintura, c/argamassa de cimento e areia (1:5), preparo em betoneira 400l, aplicada manualmente em paredes internas, espessura 20mm, c/ execução de taliscas.</t>
  </si>
  <si>
    <t xml:space="preserve"> 15.1.4 </t>
  </si>
  <si>
    <t xml:space="preserve"> 87775U.D3-UFMA </t>
  </si>
  <si>
    <t>Reboco ou massa única c/argamassa de cimento e areia (1:4), preparo mecânico em betoneira 400 l, aplicada manualmente em fachada c/vãos, espessura 25 mm, c/execução de taliscas.</t>
  </si>
  <si>
    <t xml:space="preserve"> 15.1.5 </t>
  </si>
  <si>
    <t xml:space="preserve"> 87535UD-UFMA </t>
  </si>
  <si>
    <t>Emboço p/recebimento de cerâmica, c/argamassa de cimento e areia (1:5), preparo mecânico em betoneira 400l, aplicado manualmente em paredes internas de ambientes c/área superior a 10m2, espessura 20mm, c/execução de taliscas; Af.06/2014.</t>
  </si>
  <si>
    <t xml:space="preserve"> 15.1.6 </t>
  </si>
  <si>
    <t xml:space="preserve"> 87273UD-UFMA </t>
  </si>
  <si>
    <t>Revestimento cerâmico p/paredes internas, esmaltado extra-PEI-III (mínimo), (33 x 45) cm, assente c/argamassa colante AC II, em ambientes c/área maior que 5 m².</t>
  </si>
  <si>
    <t xml:space="preserve"> 15.1.7 </t>
  </si>
  <si>
    <t xml:space="preserve"> 21040301-UFMA </t>
  </si>
  <si>
    <t>Rodapé/Friso em alumínio natural, c/perfil (3,80x1,00)cm, assente c/ argamassa de cimento e areia 1:4.</t>
  </si>
  <si>
    <t xml:space="preserve"> 15.2 </t>
  </si>
  <si>
    <t>Revestimento de Piso</t>
  </si>
  <si>
    <t xml:space="preserve"> 15.2.1 </t>
  </si>
  <si>
    <t>Lastro de concreto magro, aplicado em pisos ou radiers, espessura de 5 cm. Af_07/2016</t>
  </si>
  <si>
    <t xml:space="preserve"> 15.2.2 </t>
  </si>
  <si>
    <t>Contrapiso em argamassa traço 1:4 (cimento e areia), preparo mecânico com betoneira 400 l, aplicado em áreas secas sobre laje, aderido, espessura 3cm. Af_06/2014</t>
  </si>
  <si>
    <t xml:space="preserve"> 15.2.3 </t>
  </si>
  <si>
    <t xml:space="preserve"> 87630UD-UFMA </t>
  </si>
  <si>
    <t>Contrapiso c/argamassa de cimento e areia (1:3), preparo mecânico em betoneira 400 l, aplicado em áreas secas sobre laje, aderido, espessura 3 cm (p/piso de alta resistencia).</t>
  </si>
  <si>
    <t xml:space="preserve"> 15.2.4 </t>
  </si>
  <si>
    <t>Piso industrial alta resistencia, espessura 12mm, incluso juntas de dilatacao plasticas e polimento mecanizado</t>
  </si>
  <si>
    <t xml:space="preserve"> 15.2.5 </t>
  </si>
  <si>
    <t xml:space="preserve"> 72137UD-UFMA </t>
  </si>
  <si>
    <t>Piso industrial alta resistência, espessura 12mm, incluso juntas de dilatação plásticas,  sem polimento.</t>
  </si>
  <si>
    <t xml:space="preserve"> 15.2.6 </t>
  </si>
  <si>
    <t xml:space="preserve"> 87251UD-UFMA </t>
  </si>
  <si>
    <t>Revestimento cerâmico p/piso c/placas tipo esmaltada extra-PEI-IV (mínimo), (45x45) cm, assente c/argamassa colante AC III, em ambientes de área superior a 10 m²; Af.06/14.</t>
  </si>
  <si>
    <t xml:space="preserve"> 15.2.7 </t>
  </si>
  <si>
    <t xml:space="preserve"> 21030501-UFMA </t>
  </si>
  <si>
    <t>Piso de granito cinza andorinha (p/ escada), assente com cimento colante AC III e rejuntamento.</t>
  </si>
  <si>
    <t xml:space="preserve"> 15.2.8 </t>
  </si>
  <si>
    <t xml:space="preserve"> 84186UD-UFMA </t>
  </si>
  <si>
    <t>Piso tátil alerta/direcional, de borracha, colorido espes. 3,5mm, fixado c/cola.</t>
  </si>
  <si>
    <t xml:space="preserve"> 15.3 </t>
  </si>
  <si>
    <t>Rodapé, Soleira e Peitoril</t>
  </si>
  <si>
    <t xml:space="preserve"> 15.3.1 </t>
  </si>
  <si>
    <t xml:space="preserve"> 15.3.2 </t>
  </si>
  <si>
    <t xml:space="preserve"> 84088UD-UFMA </t>
  </si>
  <si>
    <t>Peitoril c/rebaixo em granito cinza, largura 18 cm, espessura 2,0 cm, assente c/argamassa de cimento e areia 1:3, preparo mecânico.</t>
  </si>
  <si>
    <t xml:space="preserve"> 15.3.3 </t>
  </si>
  <si>
    <t xml:space="preserve"> 98689U.D3-UFMA </t>
  </si>
  <si>
    <t>Soleira/Peitoril reto em granito cinza, largura 18 cm, espessura 2,0 cm, assente  c/argamassa de cimento e areia 1:3, preparo mecânico.</t>
  </si>
  <si>
    <t xml:space="preserve"> 16 </t>
  </si>
  <si>
    <t>FORRO</t>
  </si>
  <si>
    <t xml:space="preserve"> 16.1 </t>
  </si>
  <si>
    <t xml:space="preserve"> 23010101.1-UFMA </t>
  </si>
  <si>
    <t>Forro modulado em placas de PVC branco (1200x600x12)mm c/estrutura  em perfil "T" de alumínio anodizado natural fosco.</t>
  </si>
  <si>
    <t xml:space="preserve"> 17 </t>
  </si>
  <si>
    <t>LOUÇAS, FERRAGENS HIDROSANITÁRIOS E RESERVAÇÃO</t>
  </si>
  <si>
    <t xml:space="preserve"> 17.1 </t>
  </si>
  <si>
    <t>Vaso sanitário sifonado com caixa acoplada louça branca - fornecimento e instalação. Af_01/2020</t>
  </si>
  <si>
    <t xml:space="preserve"> 17.2 </t>
  </si>
  <si>
    <t>Vaso sanitario sifonado convencional para pcd sem furo frontal com  louça branca sem assento -  fornecimento e instalação. Af_01/2020</t>
  </si>
  <si>
    <t xml:space="preserve"> 17.3 </t>
  </si>
  <si>
    <t xml:space="preserve"> 86937U.D1-UFMA </t>
  </si>
  <si>
    <t>Cuba de embutir oval em louça branca (35 x 50)cm ou equivalente, incluso abertura na bancada p/encaixe, válvula em metal cromado, torneira de mesa, padrão médio c/furo, e sifão flexível em PVC - fornecimento e instalação.</t>
  </si>
  <si>
    <t xml:space="preserve"> 17.4 </t>
  </si>
  <si>
    <t xml:space="preserve"> 86935UD-UFMA </t>
  </si>
  <si>
    <t>Cuba de embutir de aço inoxidável média, incluso abertura na bancada para encaixe, válvula americana em metal cromado, torneira cromada tubo móvel de parede padrão médiio, e sifão flexível em PVCabertura na bancada, fornecimento e instalação.</t>
  </si>
  <si>
    <t xml:space="preserve"> 17.5 </t>
  </si>
  <si>
    <t>Mictorio sifonado de louca branca com pertences, com registro de pressao 1/2" com canopla cromada acabamento simples e conjunto para fixacao  - fornecimento e instalacao</t>
  </si>
  <si>
    <t xml:space="preserve"> 17.6 </t>
  </si>
  <si>
    <t>Tanque de mármore sintético suspenso, 22l ou equivalente, incluso sifão tipo garrafa em pvc, válvula plástica e torneira de metal cromado padrão popular - fornec. E instalação. Af_01/2020</t>
  </si>
  <si>
    <t xml:space="preserve"> 17.7 </t>
  </si>
  <si>
    <t xml:space="preserve"> 89987UD-UFMA </t>
  </si>
  <si>
    <t>Registro de gaveta em latão, roscável, Ø 25mm (3/4"), c/acabamento e canopla cromados. Fornecido e instalado em ramal de água, inclusive conexões.</t>
  </si>
  <si>
    <t xml:space="preserve"> 17.8 </t>
  </si>
  <si>
    <t xml:space="preserve"> 94501UD-UFMA </t>
  </si>
  <si>
    <t>Registro de gaveta bruto, em latão, roscável, Ø 110mm (4"), fornecido e instalado em reservação, inclusive conexões.</t>
  </si>
  <si>
    <t xml:space="preserve"> 17.9 </t>
  </si>
  <si>
    <t xml:space="preserve"> 94499UD-UFMA </t>
  </si>
  <si>
    <t>Registro de gaveta bruto, em latão, roscável, Ø 75mm (2.1/2"), fornecido e instalado em reservação, inclusive conexões.</t>
  </si>
  <si>
    <t xml:space="preserve"> 17.10 </t>
  </si>
  <si>
    <t>Saboneteira plastica tipo dispenser para sabonete liquido com reservatorio 800 a 1500 ml, incluso fixação. Af_01/2020</t>
  </si>
  <si>
    <t xml:space="preserve"> 17.11 </t>
  </si>
  <si>
    <t xml:space="preserve"> 37401UD-UFMA </t>
  </si>
  <si>
    <t>Toalheiro PVC tipo dispenser p/papel toalha interfolhado, incluso fixação.</t>
  </si>
  <si>
    <t xml:space="preserve"> 17.12 </t>
  </si>
  <si>
    <t xml:space="preserve"> 37399UD-UFMA </t>
  </si>
  <si>
    <t>Cabide/gancho de banheiro simples em metal cromado, incluso fixação.</t>
  </si>
  <si>
    <t xml:space="preserve"> 17.13 </t>
  </si>
  <si>
    <t xml:space="preserve"> 37400UD-UFMA </t>
  </si>
  <si>
    <t>Papeleira PVC tipo dispenser p/papel higiênico rolão 300m, incluso fixação.</t>
  </si>
  <si>
    <t xml:space="preserve"> 17.14 </t>
  </si>
  <si>
    <t xml:space="preserve"> 24020503-UFMA </t>
  </si>
  <si>
    <t>Caixa de Descarga acoplada para PNE/PCD</t>
  </si>
  <si>
    <t xml:space="preserve"> 17.15 </t>
  </si>
  <si>
    <t>Assento sanitário convencional - fornecimento e instalacao. Af_01/2020</t>
  </si>
  <si>
    <t xml:space="preserve"> 17.16 </t>
  </si>
  <si>
    <t>Espelho cristal espessura 4mm, com moldura em aluminio e compensado 6mm plastificado colado</t>
  </si>
  <si>
    <t xml:space="preserve"> 17.17 </t>
  </si>
  <si>
    <t xml:space="preserve"> 83486U.D1-UFMA </t>
  </si>
  <si>
    <t>Bomba centrifuga c/ motor elétrico 15cv</t>
  </si>
  <si>
    <t xml:space="preserve"> 17.18 </t>
  </si>
  <si>
    <t xml:space="preserve"> 15030201-UFMA </t>
  </si>
  <si>
    <t>Reservatório de fibra de vidro capacidade 20.000l, inclusive acessórios( Adaptador c/ flanges e torneira de bóia)-Imperatriz</t>
  </si>
  <si>
    <t xml:space="preserve"> 18 </t>
  </si>
  <si>
    <t>SERVIÇOS COMPLEMENTARES</t>
  </si>
  <si>
    <t xml:space="preserve"> 18.1 </t>
  </si>
  <si>
    <t xml:space="preserve"> 25010201-UFMA </t>
  </si>
  <si>
    <t>Guarda corpo em aço inoxidável, c/montantes e contraventamento horizontal superior Ø 2", contra-ventamentos horizontais (inferior e intermediarios) e corrimão Ø 2; distancia entre os contraventamentos de 0,25m; alturas do guarda corpo 1,05m; do  corrimão 0,92m; montado.</t>
  </si>
  <si>
    <t xml:space="preserve"> 18.2 </t>
  </si>
  <si>
    <t xml:space="preserve"> 25020101-UFMA </t>
  </si>
  <si>
    <t>Corrimão c/ dois tubo de aço inoxidável  Ø 1 1/2" , afastados 0,15m, montado.</t>
  </si>
  <si>
    <t xml:space="preserve"> 18.3 </t>
  </si>
  <si>
    <t xml:space="preserve"> 25030101-UFMA </t>
  </si>
  <si>
    <t>Barra de apoio reta em aço inoxidável polido Ø 1.1/4, comprimento de 45cm, incluso fixação.</t>
  </si>
  <si>
    <t xml:space="preserve"> 18.4 </t>
  </si>
  <si>
    <t>Barra de apoio reta, em aco inox polido, comprimento 80 cm,  fixada na parede - fornecimento e instalação. Af_01/2020</t>
  </si>
  <si>
    <t xml:space="preserve"> 18.5 </t>
  </si>
  <si>
    <t xml:space="preserve"> 25040101-UFMA </t>
  </si>
  <si>
    <t>Escada fixa tipo marinheiro de largura 0,50m; composta p/montantes em barra chata (2x1/4)" e degraus em vegalhão Ø 5/8 a cada 25cm.</t>
  </si>
  <si>
    <t xml:space="preserve"> 18.6 </t>
  </si>
  <si>
    <t xml:space="preserve"> 25040102-UFMA </t>
  </si>
  <si>
    <t>Escada fixa tipo marinheiro de largura 0,50m; composta p/montantes em barra chata (2x1/4)", degraus em vegalhão Ø 5/8" a cada 25cm e gaiola de proteção primeiro vão, formada p/quatro barramantos verticais e aneis horizontais inferior e superior c/diâmetros (0,70 e 0,60)m, respectivamente, em barra chata (1 1/2x1/4)".</t>
  </si>
  <si>
    <t xml:space="preserve"> 18.7 </t>
  </si>
  <si>
    <t xml:space="preserve"> 25040103-UFMA </t>
  </si>
  <si>
    <t>Escada fixa tipo marinheiro de largura 0,50m; composta p/montantes em barra chata (2x1/4)", degraus em vegalhão Ø 5/8" a cada 25cm e gaiola de proteção vão intermediário, formada p/quatro barramantos verticais e anel horizontal superior c/diâmetros 0,60m, em barra chata (1 1/2x1/4)".</t>
  </si>
  <si>
    <t xml:space="preserve"> 18.8 </t>
  </si>
  <si>
    <t xml:space="preserve"> 25040104-UFMA </t>
  </si>
  <si>
    <t>Escada fixa tipo marinheiro de largura 0,50m; composta p/montantes em barra chata (2x1/4)", degraus em vegalhão Ø 5/8" a cada 25cm, gaiola de proteção e plataforma de descanso, formada p/quatro barramantos verticais, aneis horizontais intermediário e superior(guarda corpo), em barra chata (1 1/2x1/4)", piso e rodapé de altuta 0,20m em chapa galvanizada 14, esp. 1,95mm.</t>
  </si>
  <si>
    <t xml:space="preserve"> 18.9 </t>
  </si>
  <si>
    <t xml:space="preserve"> 25080101-UFMA </t>
  </si>
  <si>
    <t>Prateleira de granito cinza (200x20)mm, chumbada em alvenaria c/argamassa de cimento e areia (1:3) e apoio trapezoidal de alturas (5 e 10)cm, em cada metro.</t>
  </si>
  <si>
    <t xml:space="preserve"> 18.10 </t>
  </si>
  <si>
    <t xml:space="preserve"> 93441.EAC3-UFMA </t>
  </si>
  <si>
    <t>Bancada/Tampo de granito cinza andorinha , largura total 0,80m (c/testeira e rodamão); engastada em alvenaria, c/apoio em cantoneira pintada (1.1/2 x 1/4)", a cada metro, inclusive assentamento c/argamassa de cimento e areia 1:3.</t>
  </si>
  <si>
    <t xml:space="preserve"> 18.11 </t>
  </si>
  <si>
    <t xml:space="preserve"> 93441.EAC1-UFMA </t>
  </si>
  <si>
    <t>Bancada/Tampo de granito cinza andorinha , largura total 0,70m (c/testeira e rodamão); engastada em alvenaria, c/apoio em cantoneira pintada (1.1/2 x 1/4)", a cada metro, inclusive assentamento c/argamassa de cimento e areia 1:3.</t>
  </si>
  <si>
    <t xml:space="preserve"> 19 </t>
  </si>
  <si>
    <t>DRENAGEM PLUVIAL</t>
  </si>
  <si>
    <t xml:space="preserve"> 19.1 </t>
  </si>
  <si>
    <t xml:space="preserve"> 89495U.D1-UFMA </t>
  </si>
  <si>
    <t>Ralo semiesféricio, PVC 75 mm, p/lajes e calhas.</t>
  </si>
  <si>
    <t xml:space="preserve"> 19.2 </t>
  </si>
  <si>
    <t xml:space="preserve"> 89495U.D2-UFMA </t>
  </si>
  <si>
    <t>Ralo semiesféricio, PVC 100 mm, p/lajes e calhas.</t>
  </si>
  <si>
    <t xml:space="preserve"> 19.3 </t>
  </si>
  <si>
    <t xml:space="preserve"> 89576U.DAP-UFMA </t>
  </si>
  <si>
    <t>Tubo pvc, série R, água pluvial, dn 75 mm,  aparente, fornecido e instalado em condutores verticais de águas pluviais, inclusive conexões.</t>
  </si>
  <si>
    <t xml:space="preserve"> 19.4 </t>
  </si>
  <si>
    <t xml:space="preserve"> 89576U.DER-UFMA </t>
  </si>
  <si>
    <t>Tubo PVC, série R, água pluvial, DN 75 mm, inclusive conexões,  c/escavação e reaterro.</t>
  </si>
  <si>
    <t xml:space="preserve"> 19.5 </t>
  </si>
  <si>
    <t xml:space="preserve"> 89578U.DAP-UFMA </t>
  </si>
  <si>
    <t>Tubo PVC  série R, água pluvial 100 mm, aparente, fornecido e instalado em condutores verticais de águas pluviais, inclusive conexões.</t>
  </si>
  <si>
    <t xml:space="preserve"> 19.6 </t>
  </si>
  <si>
    <t xml:space="preserve"> 89578U.DER-UFMA </t>
  </si>
  <si>
    <t>Tubo PVC  série R, água pluvial 100 mm, inclusive conexões, c/ escavação, reaterro, carga e transporte do material excedente.</t>
  </si>
  <si>
    <t xml:space="preserve"> 20 </t>
  </si>
  <si>
    <t>URBANIZAÇÃO</t>
  </si>
  <si>
    <t xml:space="preserve"> 20.1 </t>
  </si>
  <si>
    <t>Execução de pátio/estacionamento em piso intertravado, com bloco retangular cor natural de 20 x 10 cm, espessura 8 cm. Af_12/2015</t>
  </si>
  <si>
    <t xml:space="preserve"> 20.2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</si>
  <si>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</si>
  <si>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20.3 </t>
  </si>
  <si>
    <t>Execução de passeio (calçada) ou piso de concreto com concreto moldado in loco, feito em obra, acabamento convencional, espessura 8 cm, armado. Af_07/2016</t>
  </si>
  <si>
    <t xml:space="preserve"> 20.4 </t>
  </si>
  <si>
    <t xml:space="preserve"> 98670UD.2-UFMA </t>
  </si>
  <si>
    <t>Piso tátil (alerta ou direcional) em ladrilho hidráulico, aplicado em faixa de 25 cm, no passeio, cor amarelo.</t>
  </si>
  <si>
    <t xml:space="preserve"> 20.5 </t>
  </si>
  <si>
    <t xml:space="preserve"> 98504UD-UFMA </t>
  </si>
  <si>
    <t>Plantio de grama em placas, inclusive terra vegetal.</t>
  </si>
  <si>
    <t xml:space="preserve"> 21 </t>
  </si>
  <si>
    <t>PINTURA</t>
  </si>
  <si>
    <t xml:space="preserve"> 21.1 </t>
  </si>
  <si>
    <t>Aplicação de fundo selador acrílico em teto, uma demão. Af_06/2014</t>
  </si>
  <si>
    <t xml:space="preserve"> 21.2 </t>
  </si>
  <si>
    <t>Aplicação manual de pintura com tinta látex acrílica em teto, duas demãos. Af_06/2014</t>
  </si>
  <si>
    <t xml:space="preserve"> 21.3 </t>
  </si>
  <si>
    <t xml:space="preserve"> 88489U.D2-UFMA </t>
  </si>
  <si>
    <t>Pintura látex acrílica em paredes internas, três demãos, c/selador e emassamento acrílicos, uma e duas demãos, respectivamente.</t>
  </si>
  <si>
    <t xml:space="preserve"> 21.4 </t>
  </si>
  <si>
    <t xml:space="preserve"> 95624U.D2-UFMA </t>
  </si>
  <si>
    <t>Pintura látex acrílica em superfícies externas de edifícios de múltiplos pavimentos, três demãos, c/selador e emassamento acrílicos, uma e duas demãos, respectivamente.</t>
  </si>
  <si>
    <t xml:space="preserve"> 21.5 </t>
  </si>
  <si>
    <t xml:space="preserve"> 95624U.D4-UFMA </t>
  </si>
  <si>
    <t>Pintura látex acrílica em bloco vazado padrão UFMA, duas demãos.</t>
  </si>
  <si>
    <t xml:space="preserve"> 21.6 </t>
  </si>
  <si>
    <t xml:space="preserve"> 95468D-UFMA </t>
  </si>
  <si>
    <t>Pintura esmalte brilhante (2 demaos) sobre superficie metalica, inclusive protecao com zarcao (1 demao)</t>
  </si>
  <si>
    <t xml:space="preserve"> 21.7 </t>
  </si>
  <si>
    <t xml:space="preserve"> 73739/1UD-UFMA </t>
  </si>
  <si>
    <t>Pintura esmalte acetinado em madeira duas demãos, inclusive fundo nivelador branco e massa óleo, uma e duas demãos, respectivamente.</t>
  </si>
  <si>
    <t xml:space="preserve"> 21.8 </t>
  </si>
  <si>
    <t>Imunizacao de madeiramento para cobertura utilizando cupinicida incolor</t>
  </si>
  <si>
    <t xml:space="preserve"> 21.9 </t>
  </si>
  <si>
    <t xml:space="preserve"> 95624U.D3-UFMA </t>
  </si>
  <si>
    <t xml:space="preserve"> 22 </t>
  </si>
  <si>
    <t>SERVIÇOS FINAIS</t>
  </si>
  <si>
    <t xml:space="preserve"> 22.1 </t>
  </si>
  <si>
    <t xml:space="preserve"> 29010106-UFMA </t>
  </si>
  <si>
    <t>Desmobilização - Grajaú/Imperatriz</t>
  </si>
  <si>
    <t xml:space="preserve"> 22.2 </t>
  </si>
  <si>
    <t xml:space="preserve"> 9537UD-UFMA </t>
  </si>
  <si>
    <t>Limpeza final da obra.</t>
  </si>
  <si>
    <t xml:space="preserve"> 22.3 </t>
  </si>
  <si>
    <t xml:space="preserve"> 01010204-UFMA </t>
  </si>
  <si>
    <t>Taxa da Prefeitura (Habite-se)</t>
  </si>
  <si>
    <t>Total sem BDI</t>
  </si>
  <si>
    <t>Total do BDI</t>
  </si>
  <si>
    <t>Total Geral</t>
  </si>
  <si>
    <t xml:space="preserve"> 0201-BO-UFMA</t>
  </si>
  <si>
    <t xml:space="preserve"> 98528-SINAPI </t>
  </si>
  <si>
    <t xml:space="preserve"> 5928-SINAPI </t>
  </si>
  <si>
    <t xml:space="preserve"> 5930-SINAPI </t>
  </si>
  <si>
    <t xml:space="preserve"> 92543-SINAPI </t>
  </si>
  <si>
    <t xml:space="preserve"> 99059-SINAPI </t>
  </si>
  <si>
    <t xml:space="preserve"> 96521-SINAPI </t>
  </si>
  <si>
    <t xml:space="preserve"> 96527-SINAPI </t>
  </si>
  <si>
    <t xml:space="preserve"> 96619-SINAPI </t>
  </si>
  <si>
    <t xml:space="preserve"> 96543-SINAPI </t>
  </si>
  <si>
    <t xml:space="preserve"> 96544-SINAPI </t>
  </si>
  <si>
    <t xml:space="preserve"> 96545-SINAPI </t>
  </si>
  <si>
    <t xml:space="preserve"> 96546-SINAPI </t>
  </si>
  <si>
    <t xml:space="preserve"> 96547-SINAPI </t>
  </si>
  <si>
    <t xml:space="preserve"> 96549-SINAPI </t>
  </si>
  <si>
    <t xml:space="preserve"> 96548-SINAPI </t>
  </si>
  <si>
    <t xml:space="preserve"> 92760-SINAPI </t>
  </si>
  <si>
    <t xml:space="preserve"> 92761-SINAPI </t>
  </si>
  <si>
    <t xml:space="preserve"> 92764-SINAPI </t>
  </si>
  <si>
    <t xml:space="preserve"> 96534-SINAPI </t>
  </si>
  <si>
    <t xml:space="preserve"> 96536-SINAPI </t>
  </si>
  <si>
    <t xml:space="preserve"> 95601-SINAPI </t>
  </si>
  <si>
    <t xml:space="preserve"> 96557-SINAPI </t>
  </si>
  <si>
    <t xml:space="preserve"> 93382-SINAPI </t>
  </si>
  <si>
    <t xml:space="preserve"> 92759-SINAPI </t>
  </si>
  <si>
    <t xml:space="preserve"> 92762-SINAPI </t>
  </si>
  <si>
    <t xml:space="preserve"> 92763-SINAPI </t>
  </si>
  <si>
    <t xml:space="preserve"> 92765-SINAPI </t>
  </si>
  <si>
    <t xml:space="preserve"> 92766-SINAPI </t>
  </si>
  <si>
    <t xml:space="preserve"> 92768-SINAPI </t>
  </si>
  <si>
    <t xml:space="preserve"> 92769-SINAPI </t>
  </si>
  <si>
    <t xml:space="preserve"> 92770-SINAPI </t>
  </si>
  <si>
    <t xml:space="preserve"> 92772SINAPI </t>
  </si>
  <si>
    <t xml:space="preserve"> 92773-SINAPI </t>
  </si>
  <si>
    <t xml:space="preserve"> 92774-SINAPI </t>
  </si>
  <si>
    <t xml:space="preserve"> 92771-SINAPI </t>
  </si>
  <si>
    <t xml:space="preserve"> 95944-SINAPI </t>
  </si>
  <si>
    <t xml:space="preserve"> 95946-SINAPI </t>
  </si>
  <si>
    <t xml:space="preserve"> 95947-SINAPI </t>
  </si>
  <si>
    <t xml:space="preserve"> 95948-SINAPI </t>
  </si>
  <si>
    <t xml:space="preserve"> 95945-SINAPI </t>
  </si>
  <si>
    <t xml:space="preserve"> 92418-SINAPI </t>
  </si>
  <si>
    <t xml:space="preserve"> 92452-SINAPI </t>
  </si>
  <si>
    <t xml:space="preserve"> 92490-SINAPI </t>
  </si>
  <si>
    <t xml:space="preserve"> 95939-SINAPI </t>
  </si>
  <si>
    <t xml:space="preserve"> 93182-SINAPI </t>
  </si>
  <si>
    <t xml:space="preserve"> 93183-SINAPI </t>
  </si>
  <si>
    <t xml:space="preserve"> 93184-SINAPI</t>
  </si>
  <si>
    <t xml:space="preserve"> 93185-SINAPI </t>
  </si>
  <si>
    <t xml:space="preserve"> 93194-SINAPI </t>
  </si>
  <si>
    <t xml:space="preserve"> 93195-SINAPI </t>
  </si>
  <si>
    <t xml:space="preserve"> 92566-SINAPI </t>
  </si>
  <si>
    <t xml:space="preserve"> 94210-SINAPI </t>
  </si>
  <si>
    <t xml:space="preserve"> 91306-SINAPI </t>
  </si>
  <si>
    <t xml:space="preserve"> 100675-SINAPI </t>
  </si>
  <si>
    <t xml:space="preserve"> 55960-SINAPI </t>
  </si>
  <si>
    <t xml:space="preserve"> 88488-SINAPI </t>
  </si>
  <si>
    <t xml:space="preserve"> 88484-SINAPI </t>
  </si>
  <si>
    <t xml:space="preserve"> 92398-SINAPI </t>
  </si>
  <si>
    <t xml:space="preserve"> 94273-SINAPI </t>
  </si>
  <si>
    <t xml:space="preserve"> 94994-SINAPI </t>
  </si>
  <si>
    <t xml:space="preserve"> 100868-SINAPI </t>
  </si>
  <si>
    <t xml:space="preserve"> 100849-SINAPI </t>
  </si>
  <si>
    <t xml:space="preserve"> 86927-SINAPI </t>
  </si>
  <si>
    <t xml:space="preserve"> 74234/001-SINAPI </t>
  </si>
  <si>
    <t xml:space="preserve"> 95471-SINAPI </t>
  </si>
  <si>
    <t xml:space="preserve"> 86888-SINAPI </t>
  </si>
  <si>
    <t xml:space="preserve"> 93653-SINAPI </t>
  </si>
  <si>
    <t xml:space="preserve"> 93654-SINAPI </t>
  </si>
  <si>
    <t xml:space="preserve"> 93656-SINAPI</t>
  </si>
  <si>
    <t xml:space="preserve"> 93670-SINAPI </t>
  </si>
  <si>
    <t xml:space="preserve"> 93671-SINAPI </t>
  </si>
  <si>
    <t xml:space="preserve"> 93673-SINAPI </t>
  </si>
  <si>
    <t xml:space="preserve"> 74130/005-SINAPI </t>
  </si>
  <si>
    <t xml:space="preserve"> 74130/007-SINAPI </t>
  </si>
  <si>
    <t xml:space="preserve"> 74130/008-SINAPI </t>
  </si>
  <si>
    <t xml:space="preserve"> 16.113.000722.SER -UFMA</t>
  </si>
  <si>
    <t xml:space="preserve"> 91931-SINAPI </t>
  </si>
  <si>
    <t xml:space="preserve"> 91933-SINAPI </t>
  </si>
  <si>
    <t xml:space="preserve"> 92982-SINAPI </t>
  </si>
  <si>
    <t xml:space="preserve"> 92986-SINAPI </t>
  </si>
  <si>
    <t xml:space="preserve"> 92990-SINAPI </t>
  </si>
  <si>
    <t xml:space="preserve"> 92996-SINAPI </t>
  </si>
  <si>
    <t xml:space="preserve"> 91953-SINAPI </t>
  </si>
  <si>
    <t xml:space="preserve"> 91959-SINAPI </t>
  </si>
  <si>
    <t xml:space="preserve"> 91967-SINAPI </t>
  </si>
  <si>
    <t xml:space="preserve"> 91955-SINAPI </t>
  </si>
  <si>
    <t xml:space="preserve"> 74131/004-SINAPI </t>
  </si>
  <si>
    <t xml:space="preserve"> 93672-SINAPI </t>
  </si>
  <si>
    <t xml:space="preserve"> 74130/009-SINAPI </t>
  </si>
  <si>
    <t xml:space="preserve"> 91929-SINAPI</t>
  </si>
  <si>
    <t xml:space="preserve"> 92980-SINAPI </t>
  </si>
  <si>
    <t xml:space="preserve"> 96985-SINAPI </t>
  </si>
  <si>
    <t xml:space="preserve"> 96974-SINAPI </t>
  </si>
  <si>
    <t xml:space="preserve"> 96989-SINAPI </t>
  </si>
  <si>
    <t xml:space="preserve"> 97908-SINAPI </t>
  </si>
  <si>
    <t xml:space="preserve"> 98103-SINAPI </t>
  </si>
  <si>
    <t xml:space="preserve"> 97599-SINAPI</t>
  </si>
  <si>
    <t xml:space="preserve"> 95241-SINAPI </t>
  </si>
  <si>
    <t xml:space="preserve"> 87630-SINAPI </t>
  </si>
  <si>
    <t xml:space="preserve"> 72137-SINAPI </t>
  </si>
  <si>
    <t xml:space="preserve"> 95547-SINAPI</t>
  </si>
  <si>
    <t xml:space="preserve"> 74125/002-SINAPI</t>
  </si>
  <si>
    <t xml:space="preserve"> 98560-SINAPI</t>
  </si>
  <si>
    <t xml:space="preserve"> 74106/001-SINAPI </t>
  </si>
  <si>
    <t xml:space="preserve"> 98555-SINAPI</t>
  </si>
  <si>
    <t xml:space="preserve"> 98546-SINAPI </t>
  </si>
  <si>
    <t xml:space="preserve"> 92514-SINAPI</t>
  </si>
  <si>
    <t xml:space="preserve"> 4.2.17</t>
  </si>
  <si>
    <t xml:space="preserve"> 4.2.18</t>
  </si>
  <si>
    <t xml:space="preserve"> 4.2.20</t>
  </si>
  <si>
    <t xml:space="preserve"> 4.2.21</t>
  </si>
  <si>
    <t xml:space="preserve"> 4.2.22</t>
  </si>
  <si>
    <t xml:space="preserve"> 4.2.23</t>
  </si>
  <si>
    <t xml:space="preserve"> 4.2.24</t>
  </si>
  <si>
    <t xml:space="preserve"> 4.2.25</t>
  </si>
  <si>
    <t xml:space="preserve"> 4.2.26</t>
  </si>
  <si>
    <t xml:space="preserve"> 4.2.27</t>
  </si>
  <si>
    <t xml:space="preserve"> 4.2.28</t>
  </si>
  <si>
    <t xml:space="preserve"> 4.2.29</t>
  </si>
  <si>
    <t xml:space="preserve"> 4.2.30</t>
  </si>
  <si>
    <t xml:space="preserve"> 4.2.31</t>
  </si>
  <si>
    <t xml:space="preserve"> 4.2.32</t>
  </si>
  <si>
    <t xml:space="preserve"> 4.2.33</t>
  </si>
  <si>
    <t>Quadro de distribuicao de energia de sobrepor, em chapa metálica, para 16 disjuntores termomagnéticos  monopolares, com barramento trifásico e neutro, fornecimento e instalação.</t>
  </si>
  <si>
    <t>Disjuntor monopolar tipo DIN, corrente nominal de 10A - fornecimento e instalação. Af_04/2016</t>
  </si>
  <si>
    <t>Disjuntor monopolar tipo DIN, corrente nominal de 25A - fornecimento e instalação. Af_04/2016</t>
  </si>
  <si>
    <t>Disjuntor monopolar tipo DIN, corrente nominal de 16A - fornecimento e instalação. Af_04/2016</t>
  </si>
  <si>
    <t>Disjuntor tripolar tipo DIN, corrente nominal de 25A - fornecimento e instalação. Af_04/2016</t>
  </si>
  <si>
    <t>Disjuntor tripolar tipo DIN, corrente nominal de 32A - fornecimento e instalação. Af_04/2016</t>
  </si>
  <si>
    <t>Disjuntor tripolar tipo DIN, corrente nominal de 50A - fornecimento e instalação. Af_04/2016</t>
  </si>
  <si>
    <t>Disjuntor termomagnetico tripolar padrao nema (americano) 60 A 100A 240V, fornecimento e instalacao</t>
  </si>
  <si>
    <t>Disjuntor termomagnetico tripolar padrao nema (americano) 125 A 150A 240V, fornecimento e instalacao</t>
  </si>
  <si>
    <t>Disjuntor termomagnetico tripolar em caixa moldada 250A 600V, fornecimento e instalacao</t>
  </si>
  <si>
    <t>Disjuntor tripolar tipo DIN, corrente nominal de 40A - fornecimento e instalação. Af_04/2016</t>
  </si>
  <si>
    <t>Disjuntor termomagnetico tripolar em caixa moldada 300 A 400A 600V, fornecimento e instalacao</t>
  </si>
  <si>
    <t>Disjuntor termomagnetico tripolar em caixa moldada 500 A 600A 600V, fornecimento e instalacao</t>
  </si>
  <si>
    <t xml:space="preserve">   Este orçamento foi elaborado a partir dos custos unitários de insumos e composições de serviços SINAPI. Quando essa tabela não apresentava algum preço de insumo/serviço necesário para elaboração do orçamento, os preços dos insumos/serviços foram cotados no mercado local. Os valores de mão de obra estão de acordo com a convenção coletiva de trabalho publicada pelo SINDUSCON/MA.</t>
  </si>
  <si>
    <t>UNIVERSIDADE FEDERAL DO MARANHÃO</t>
  </si>
  <si>
    <t>SUPERINTENDÊNCIA DE INFRAESTRUTURA</t>
  </si>
  <si>
    <t>Diretoria de Planejamento Engenharia e Controle</t>
  </si>
  <si>
    <t>PLANILHA ORÇAMENTÁRIA</t>
  </si>
  <si>
    <t>BDI:  25,03%     BDI Dif: 19,83%</t>
  </si>
  <si>
    <t xml:space="preserve">LSH.:84,19%         </t>
  </si>
  <si>
    <t>OBJETO:Construção de Prédio de Salas de Aula-Campus UFMA-Imperatriz-MA</t>
  </si>
  <si>
    <t>Julho/2020</t>
  </si>
  <si>
    <t xml:space="preserve">Orç. 06_R00-Julho/2020       LOCAL:Rua Urbano Santos S/N- Centro-Imperatriz-MA                                                                 Ref. SINAPI: Maio/2020                                                                                                                                                               </t>
  </si>
  <si>
    <t>Jorge Alberto Souza Rocha</t>
  </si>
  <si>
    <t>Engº Civil CONFEA 111.576.418-7</t>
  </si>
  <si>
    <t>Leila Cardoso Azevêdo</t>
  </si>
  <si>
    <t>Engª Civil CONFEA 110.744.215-0</t>
  </si>
  <si>
    <t xml:space="preserve">74010U/1UD.95875UD-UFMA </t>
  </si>
  <si>
    <t>Divisão de Projetos e Sustentabilidade/ Orçamentação</t>
  </si>
  <si>
    <t>Cantoneira de alumínio 1"x1”, para proteção de quina de parede</t>
  </si>
  <si>
    <t xml:space="preserve"> 15.1.8</t>
  </si>
  <si>
    <t>73908/2UD-UFMA</t>
  </si>
  <si>
    <t>Pintura látex acrílica em superfícies externas, três demãos.(Pingadeira)</t>
  </si>
  <si>
    <t>Pintura em pó em meio-fio, duas demãos</t>
  </si>
  <si>
    <t xml:space="preserve"> 21.10</t>
  </si>
  <si>
    <t xml:space="preserve"> 27020101-UFMA </t>
  </si>
  <si>
    <t xml:space="preserve"> 92998UD-UFMA </t>
  </si>
  <si>
    <t>Cabo de cobre flexível isolado, 185 mm², (0,6/1,0) KV - EPR ou XLPE</t>
  </si>
  <si>
    <t>chi</t>
  </si>
  <si>
    <r>
      <t xml:space="preserve">Importa o presente orçamento no valor Global </t>
    </r>
    <r>
      <rPr>
        <b/>
        <sz val="10"/>
        <rFont val="Arial"/>
        <family val="2"/>
      </rPr>
      <t>R$ 6.790.778,26</t>
    </r>
    <r>
      <rPr>
        <sz val="10"/>
        <rFont val="Arial"/>
        <family val="2"/>
      </rPr>
      <t xml:space="preserve"> (Seis milhões, setecentos e noventa mil,setecentos e setenta e oito reais e vinte e seis centavos).</t>
    </r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</si>
</sst>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Lucida Calligraphy"/>
      <family val="4"/>
    </font>
    <font>
      <b/>
      <sz val="8"/>
      <color indexed="8"/>
      <name val="Arial"/>
      <family val="2"/>
    </font>
    <font>
      <b/>
      <sz val="1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/>
    <xf numFmtId="4" fontId="0" fillId="0" borderId="0" xfId="0" applyNumberFormat="1" applyFill="1"/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4" fontId="6" fillId="3" borderId="5" xfId="0" applyNumberFormat="1" applyFont="1" applyFill="1" applyBorder="1" applyAlignment="1">
      <alignment horizontal="right" vertical="top" wrapText="1"/>
    </xf>
    <xf numFmtId="4" fontId="6" fillId="3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4" fontId="14" fillId="0" borderId="6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6" fillId="3" borderId="5" xfId="0" applyNumberFormat="1" applyFont="1" applyFill="1" applyBorder="1" applyAlignment="1">
      <alignment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4" fontId="16" fillId="3" borderId="7" xfId="0" applyNumberFormat="1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17" fillId="0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righ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right" vertical="top" wrapText="1"/>
    </xf>
    <xf numFmtId="4" fontId="25" fillId="0" borderId="6" xfId="1" applyNumberFormat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vertical="center"/>
    </xf>
    <xf numFmtId="0" fontId="25" fillId="0" borderId="24" xfId="1" applyFont="1" applyFill="1" applyBorder="1" applyAlignment="1">
      <alignment vertical="center" wrapText="1"/>
    </xf>
    <xf numFmtId="0" fontId="25" fillId="0" borderId="24" xfId="1" applyFont="1" applyFill="1" applyBorder="1" applyAlignment="1">
      <alignment horizontal="left" vertical="center" wrapText="1"/>
    </xf>
    <xf numFmtId="0" fontId="25" fillId="0" borderId="25" xfId="1" applyFont="1" applyFill="1" applyBorder="1" applyAlignment="1">
      <alignment vertical="center" wrapText="1"/>
    </xf>
    <xf numFmtId="0" fontId="0" fillId="0" borderId="0" xfId="0" applyFill="1" applyBorder="1"/>
    <xf numFmtId="49" fontId="25" fillId="0" borderId="6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left"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left" vertical="center" wrapText="1"/>
    </xf>
    <xf numFmtId="4" fontId="25" fillId="0" borderId="11" xfId="1" applyNumberFormat="1" applyFont="1" applyFill="1" applyBorder="1" applyAlignment="1">
      <alignment horizontal="center" vertical="center" wrapText="1"/>
    </xf>
    <xf numFmtId="4" fontId="25" fillId="0" borderId="26" xfId="1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right" vertical="top" wrapText="1"/>
    </xf>
    <xf numFmtId="0" fontId="16" fillId="0" borderId="18" xfId="0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left" vertical="top" wrapText="1"/>
    </xf>
    <xf numFmtId="4" fontId="15" fillId="4" borderId="18" xfId="0" applyNumberFormat="1" applyFont="1" applyFill="1" applyBorder="1" applyAlignment="1">
      <alignment horizontal="right" vertical="top" wrapText="1"/>
    </xf>
    <xf numFmtId="0" fontId="15" fillId="4" borderId="18" xfId="0" applyFont="1" applyFill="1" applyBorder="1" applyAlignment="1">
      <alignment horizontal="right" vertical="top" wrapText="1"/>
    </xf>
    <xf numFmtId="0" fontId="15" fillId="4" borderId="19" xfId="0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4" fontId="15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right" vertical="top" wrapText="1"/>
    </xf>
    <xf numFmtId="0" fontId="15" fillId="4" borderId="13" xfId="0" applyFont="1" applyFill="1" applyBorder="1" applyAlignment="1">
      <alignment horizontal="right" vertical="top" wrapText="1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6" fillId="0" borderId="14" xfId="0" applyFont="1" applyFill="1" applyBorder="1" applyAlignment="1">
      <alignment horizontal="right" vertical="top" wrapText="1"/>
    </xf>
    <xf numFmtId="0" fontId="16" fillId="0" borderId="15" xfId="0" applyFont="1" applyFill="1" applyBorder="1" applyAlignment="1">
      <alignment horizontal="right" vertical="top" wrapText="1"/>
    </xf>
    <xf numFmtId="0" fontId="15" fillId="0" borderId="15" xfId="0" applyFont="1" applyFill="1" applyBorder="1" applyAlignment="1">
      <alignment horizontal="left" vertical="top" wrapText="1"/>
    </xf>
    <xf numFmtId="4" fontId="15" fillId="4" borderId="15" xfId="0" applyNumberFormat="1" applyFont="1" applyFill="1" applyBorder="1" applyAlignment="1">
      <alignment horizontal="right" vertical="top" wrapText="1"/>
    </xf>
    <xf numFmtId="0" fontId="15" fillId="4" borderId="15" xfId="0" applyFont="1" applyFill="1" applyBorder="1" applyAlignment="1">
      <alignment horizontal="right" vertical="top" wrapText="1"/>
    </xf>
    <xf numFmtId="0" fontId="15" fillId="4" borderId="16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0" fillId="0" borderId="15" xfId="0" applyFill="1" applyBorder="1"/>
    <xf numFmtId="0" fontId="0" fillId="0" borderId="16" xfId="0" applyFill="1" applyBorder="1"/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47626</xdr:rowOff>
    </xdr:from>
    <xdr:to>
      <xdr:col>1</xdr:col>
      <xdr:colOff>923925</xdr:colOff>
      <xdr:row>3</xdr:row>
      <xdr:rowOff>142876</xdr:rowOff>
    </xdr:to>
    <xdr:pic>
      <xdr:nvPicPr>
        <xdr:cNvPr id="2" name="Imagem 1" descr="C:\Users\CLAUDIO SANTOS\Desktop\BRASÃO OFICIAL UF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6"/>
          <a:ext cx="9144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tabSelected="1" showOutlineSymbols="0" showWhiteSpace="0" view="pageBreakPreview" topLeftCell="A357" zoomScaleNormal="100" zoomScaleSheetLayoutView="100" workbookViewId="0">
      <selection activeCell="A369" sqref="A369:L369"/>
    </sheetView>
  </sheetViews>
  <sheetFormatPr defaultRowHeight="14.25"/>
  <cols>
    <col min="1" max="1" width="5.875" style="1" bestFit="1" customWidth="1"/>
    <col min="2" max="2" width="14.125" style="1" customWidth="1"/>
    <col min="3" max="3" width="64" style="1" customWidth="1"/>
    <col min="4" max="4" width="4.625" style="1" customWidth="1"/>
    <col min="5" max="5" width="9.125" style="1" customWidth="1"/>
    <col min="6" max="8" width="10" style="1" bestFit="1" customWidth="1"/>
    <col min="9" max="9" width="10.375" style="1" customWidth="1"/>
    <col min="10" max="10" width="12" style="1" customWidth="1"/>
    <col min="11" max="11" width="11.125" style="1" customWidth="1"/>
    <col min="12" max="12" width="11.625" style="1" customWidth="1"/>
    <col min="13" max="13" width="11.25" style="1" customWidth="1"/>
    <col min="14" max="16384" width="9" style="1"/>
  </cols>
  <sheetData>
    <row r="1" spans="1:13" ht="19.5" customHeight="1">
      <c r="A1" s="64" t="s">
        <v>951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3" ht="21" customHeight="1">
      <c r="A2" s="67" t="s">
        <v>952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3" ht="15" customHeight="1">
      <c r="A3" s="70" t="s">
        <v>953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3" s="2" customFormat="1" ht="15.75">
      <c r="A4" s="70" t="s">
        <v>965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3" s="2" customFormat="1" ht="16.5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3" s="2" customFormat="1">
      <c r="A6" s="82" t="s">
        <v>954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3" s="2" customFormat="1">
      <c r="A7" s="85" t="s">
        <v>957</v>
      </c>
      <c r="B7" s="86"/>
      <c r="C7" s="86"/>
      <c r="D7" s="86"/>
      <c r="E7" s="86"/>
      <c r="F7" s="86"/>
      <c r="G7" s="86"/>
      <c r="H7" s="86"/>
      <c r="I7" s="86"/>
      <c r="J7" s="87"/>
      <c r="K7" s="88" t="s">
        <v>955</v>
      </c>
      <c r="L7" s="48" t="s">
        <v>956</v>
      </c>
    </row>
    <row r="8" spans="1:13" s="2" customFormat="1" ht="15" thickBot="1">
      <c r="A8" s="49" t="s">
        <v>959</v>
      </c>
      <c r="B8" s="50"/>
      <c r="C8" s="50"/>
      <c r="D8" s="51"/>
      <c r="E8" s="50"/>
      <c r="F8" s="50"/>
      <c r="G8" s="50"/>
      <c r="H8" s="50"/>
      <c r="I8" s="52"/>
      <c r="J8" s="53"/>
      <c r="K8" s="89"/>
      <c r="L8" s="54" t="s">
        <v>958</v>
      </c>
    </row>
    <row r="9" spans="1:13" ht="15" customHeight="1">
      <c r="A9" s="73" t="s">
        <v>0</v>
      </c>
      <c r="B9" s="75" t="s">
        <v>1</v>
      </c>
      <c r="C9" s="77" t="s">
        <v>2</v>
      </c>
      <c r="D9" s="79" t="s">
        <v>3</v>
      </c>
      <c r="E9" s="75" t="s">
        <v>4</v>
      </c>
      <c r="F9" s="75" t="s">
        <v>5</v>
      </c>
      <c r="G9" s="79" t="s">
        <v>6</v>
      </c>
      <c r="H9" s="80"/>
      <c r="I9" s="80"/>
      <c r="J9" s="79" t="s">
        <v>7</v>
      </c>
      <c r="K9" s="80"/>
      <c r="L9" s="81"/>
    </row>
    <row r="10" spans="1:13" ht="18" customHeight="1">
      <c r="A10" s="74"/>
      <c r="B10" s="76"/>
      <c r="C10" s="78"/>
      <c r="D10" s="76"/>
      <c r="E10" s="76"/>
      <c r="F10" s="76"/>
      <c r="G10" s="4" t="s">
        <v>8</v>
      </c>
      <c r="H10" s="4" t="s">
        <v>9</v>
      </c>
      <c r="I10" s="4" t="s">
        <v>7</v>
      </c>
      <c r="J10" s="4" t="s">
        <v>8</v>
      </c>
      <c r="K10" s="4" t="s">
        <v>9</v>
      </c>
      <c r="L10" s="5" t="s">
        <v>7</v>
      </c>
    </row>
    <row r="11" spans="1:13">
      <c r="A11" s="6" t="s">
        <v>10</v>
      </c>
      <c r="B11" s="7"/>
      <c r="C11" s="7" t="s">
        <v>11</v>
      </c>
      <c r="D11" s="7"/>
      <c r="E11" s="8"/>
      <c r="F11" s="7"/>
      <c r="G11" s="7"/>
      <c r="H11" s="7"/>
      <c r="I11" s="7"/>
      <c r="J11" s="9">
        <f>SUM(J12:J35)</f>
        <v>10500.260000000002</v>
      </c>
      <c r="K11" s="9">
        <f>SUM(K12:K35)</f>
        <v>84093.590000000011</v>
      </c>
      <c r="L11" s="10">
        <f>SUM(L12:L35)</f>
        <v>94593.85</v>
      </c>
    </row>
    <row r="12" spans="1:13" ht="27" customHeight="1">
      <c r="A12" s="11" t="s">
        <v>12</v>
      </c>
      <c r="B12" s="12" t="s">
        <v>13</v>
      </c>
      <c r="C12" s="13" t="s">
        <v>14</v>
      </c>
      <c r="D12" s="14" t="s">
        <v>15</v>
      </c>
      <c r="E12" s="15">
        <v>1</v>
      </c>
      <c r="F12" s="16">
        <v>226.5</v>
      </c>
      <c r="G12" s="16">
        <v>0</v>
      </c>
      <c r="H12" s="16">
        <v>271.41000000000003</v>
      </c>
      <c r="I12" s="16" t="str">
        <f>TRUNC(F12 * (1 + 19.83 / 100), 2) &amp;CHAR(10)&amp; "(19.83%)"</f>
        <v>271,41
(19.83%)</v>
      </c>
      <c r="J12" s="16">
        <f t="shared" ref="J12:J35" si="0">TRUNC(E12 * G12, 2)</f>
        <v>0</v>
      </c>
      <c r="K12" s="16">
        <f t="shared" ref="K12:K35" si="1">L12 - J12</f>
        <v>271.41000000000003</v>
      </c>
      <c r="L12" s="17">
        <f>TRUNC(E12 * TRUNC(F12 * (1 + 19.83 / 100), 2), 2)</f>
        <v>271.41000000000003</v>
      </c>
    </row>
    <row r="13" spans="1:13" ht="27" customHeight="1">
      <c r="A13" s="11" t="s">
        <v>16</v>
      </c>
      <c r="B13" s="12" t="s">
        <v>17</v>
      </c>
      <c r="C13" s="13" t="s">
        <v>18</v>
      </c>
      <c r="D13" s="14" t="s">
        <v>19</v>
      </c>
      <c r="E13" s="15">
        <v>4287</v>
      </c>
      <c r="F13" s="16">
        <v>3.21</v>
      </c>
      <c r="G13" s="16">
        <v>0</v>
      </c>
      <c r="H13" s="16">
        <v>3.84</v>
      </c>
      <c r="I13" s="16" t="str">
        <f>TRUNC(F13 * (1 + 19.83 / 100), 2) &amp;CHAR(10)&amp; "(19.83%)"</f>
        <v>3,84
(19.83%)</v>
      </c>
      <c r="J13" s="16">
        <f t="shared" si="0"/>
        <v>0</v>
      </c>
      <c r="K13" s="16">
        <f t="shared" si="1"/>
        <v>16462.080000000002</v>
      </c>
      <c r="L13" s="17">
        <f>TRUNC(E13 * TRUNC(F13 * (1 + 19.83 / 100), 2), 2)</f>
        <v>16462.080000000002</v>
      </c>
    </row>
    <row r="14" spans="1:13" ht="27.75" customHeight="1">
      <c r="A14" s="11" t="s">
        <v>20</v>
      </c>
      <c r="B14" s="18" t="s">
        <v>814</v>
      </c>
      <c r="C14" s="13" t="s">
        <v>21</v>
      </c>
      <c r="D14" s="14" t="s">
        <v>15</v>
      </c>
      <c r="E14" s="15">
        <v>2</v>
      </c>
      <c r="F14" s="16">
        <v>146.19</v>
      </c>
      <c r="G14" s="16">
        <v>104.09</v>
      </c>
      <c r="H14" s="16">
        <v>78.69</v>
      </c>
      <c r="I14" s="16">
        <f t="shared" ref="I14:I21" si="2">TRUNC(F14 * (1 + 25.03 / 100), 2)</f>
        <v>182.78</v>
      </c>
      <c r="J14" s="16">
        <f t="shared" si="0"/>
        <v>208.18</v>
      </c>
      <c r="K14" s="16">
        <f t="shared" si="1"/>
        <v>157.38</v>
      </c>
      <c r="L14" s="17">
        <f t="shared" ref="L14:L21" si="3">TRUNC(E14 * I14, 2)</f>
        <v>365.56</v>
      </c>
    </row>
    <row r="15" spans="1:13" ht="25.5">
      <c r="A15" s="11" t="s">
        <v>22</v>
      </c>
      <c r="B15" s="18" t="s">
        <v>964</v>
      </c>
      <c r="C15" s="13" t="s">
        <v>24</v>
      </c>
      <c r="D15" s="14" t="s">
        <v>25</v>
      </c>
      <c r="E15" s="15">
        <v>60</v>
      </c>
      <c r="F15" s="16">
        <v>9.83</v>
      </c>
      <c r="G15" s="16">
        <v>1.29</v>
      </c>
      <c r="H15" s="16">
        <v>11</v>
      </c>
      <c r="I15" s="16">
        <f t="shared" si="2"/>
        <v>12.29</v>
      </c>
      <c r="J15" s="16">
        <f t="shared" si="0"/>
        <v>77.400000000000006</v>
      </c>
      <c r="K15" s="16">
        <f t="shared" si="1"/>
        <v>660</v>
      </c>
      <c r="L15" s="17">
        <f t="shared" si="3"/>
        <v>737.4</v>
      </c>
    </row>
    <row r="16" spans="1:13" ht="39.75" customHeight="1">
      <c r="A16" s="11" t="s">
        <v>26</v>
      </c>
      <c r="B16" s="12" t="s">
        <v>27</v>
      </c>
      <c r="C16" s="13" t="s">
        <v>28</v>
      </c>
      <c r="D16" s="14" t="s">
        <v>29</v>
      </c>
      <c r="E16" s="15">
        <v>100</v>
      </c>
      <c r="F16" s="16">
        <v>93.44</v>
      </c>
      <c r="G16" s="16">
        <v>14.58</v>
      </c>
      <c r="H16" s="16">
        <v>102.24</v>
      </c>
      <c r="I16" s="16">
        <f t="shared" si="2"/>
        <v>116.82</v>
      </c>
      <c r="J16" s="16">
        <f t="shared" si="0"/>
        <v>1458</v>
      </c>
      <c r="K16" s="16">
        <f t="shared" si="1"/>
        <v>10224</v>
      </c>
      <c r="L16" s="17">
        <f t="shared" si="3"/>
        <v>11682</v>
      </c>
      <c r="M16" s="55"/>
    </row>
    <row r="17" spans="1:12" ht="51">
      <c r="A17" s="11" t="s">
        <v>30</v>
      </c>
      <c r="B17" s="12" t="s">
        <v>31</v>
      </c>
      <c r="C17" s="13" t="s">
        <v>32</v>
      </c>
      <c r="D17" s="14" t="s">
        <v>15</v>
      </c>
      <c r="E17" s="15">
        <v>1</v>
      </c>
      <c r="F17" s="16">
        <v>1105.99</v>
      </c>
      <c r="G17" s="16">
        <v>347.56</v>
      </c>
      <c r="H17" s="16">
        <v>1035.25</v>
      </c>
      <c r="I17" s="16">
        <f t="shared" si="2"/>
        <v>1382.81</v>
      </c>
      <c r="J17" s="16">
        <f t="shared" si="0"/>
        <v>347.56</v>
      </c>
      <c r="K17" s="16">
        <f t="shared" si="1"/>
        <v>1035.25</v>
      </c>
      <c r="L17" s="17">
        <f t="shared" si="3"/>
        <v>1382.81</v>
      </c>
    </row>
    <row r="18" spans="1:12">
      <c r="A18" s="11" t="s">
        <v>33</v>
      </c>
      <c r="B18" s="12" t="s">
        <v>34</v>
      </c>
      <c r="C18" s="13" t="s">
        <v>35</v>
      </c>
      <c r="D18" s="14" t="s">
        <v>36</v>
      </c>
      <c r="E18" s="15">
        <v>5</v>
      </c>
      <c r="F18" s="16">
        <v>128.31</v>
      </c>
      <c r="G18" s="16">
        <v>87.93</v>
      </c>
      <c r="H18" s="16">
        <v>72.489999999999995</v>
      </c>
      <c r="I18" s="16">
        <f t="shared" si="2"/>
        <v>160.41999999999999</v>
      </c>
      <c r="J18" s="16">
        <f t="shared" si="0"/>
        <v>439.65</v>
      </c>
      <c r="K18" s="16">
        <f t="shared" si="1"/>
        <v>362.45000000000005</v>
      </c>
      <c r="L18" s="17">
        <f t="shared" si="3"/>
        <v>802.1</v>
      </c>
    </row>
    <row r="19" spans="1:12">
      <c r="A19" s="11" t="s">
        <v>37</v>
      </c>
      <c r="B19" s="12" t="s">
        <v>38</v>
      </c>
      <c r="C19" s="13" t="s">
        <v>39</v>
      </c>
      <c r="D19" s="14" t="s">
        <v>36</v>
      </c>
      <c r="E19" s="15">
        <v>10</v>
      </c>
      <c r="F19" s="16">
        <v>119.74</v>
      </c>
      <c r="G19" s="16">
        <v>76.180000000000007</v>
      </c>
      <c r="H19" s="16">
        <v>73.53</v>
      </c>
      <c r="I19" s="16">
        <f t="shared" si="2"/>
        <v>149.71</v>
      </c>
      <c r="J19" s="16">
        <f t="shared" si="0"/>
        <v>761.8</v>
      </c>
      <c r="K19" s="16">
        <f t="shared" si="1"/>
        <v>735.3</v>
      </c>
      <c r="L19" s="17">
        <f t="shared" si="3"/>
        <v>1497.1</v>
      </c>
    </row>
    <row r="20" spans="1:12">
      <c r="A20" s="11" t="s">
        <v>40</v>
      </c>
      <c r="B20" s="12" t="s">
        <v>41</v>
      </c>
      <c r="C20" s="13" t="s">
        <v>42</v>
      </c>
      <c r="D20" s="14" t="s">
        <v>36</v>
      </c>
      <c r="E20" s="15">
        <v>1</v>
      </c>
      <c r="F20" s="16">
        <v>92.56</v>
      </c>
      <c r="G20" s="16">
        <v>60.23</v>
      </c>
      <c r="H20" s="16">
        <v>55.49</v>
      </c>
      <c r="I20" s="16">
        <f t="shared" si="2"/>
        <v>115.72</v>
      </c>
      <c r="J20" s="16">
        <f t="shared" si="0"/>
        <v>60.23</v>
      </c>
      <c r="K20" s="16">
        <f t="shared" si="1"/>
        <v>55.49</v>
      </c>
      <c r="L20" s="17">
        <f t="shared" si="3"/>
        <v>115.72</v>
      </c>
    </row>
    <row r="21" spans="1:12">
      <c r="A21" s="11" t="s">
        <v>43</v>
      </c>
      <c r="B21" s="12" t="s">
        <v>44</v>
      </c>
      <c r="C21" s="13" t="s">
        <v>45</v>
      </c>
      <c r="D21" s="14" t="s">
        <v>36</v>
      </c>
      <c r="E21" s="15">
        <v>4</v>
      </c>
      <c r="F21" s="16">
        <v>109.25</v>
      </c>
      <c r="G21" s="16">
        <v>60.57</v>
      </c>
      <c r="H21" s="16">
        <v>76.02</v>
      </c>
      <c r="I21" s="16">
        <f t="shared" si="2"/>
        <v>136.59</v>
      </c>
      <c r="J21" s="16">
        <f t="shared" si="0"/>
        <v>242.28</v>
      </c>
      <c r="K21" s="16">
        <f t="shared" si="1"/>
        <v>304.08000000000004</v>
      </c>
      <c r="L21" s="17">
        <f t="shared" si="3"/>
        <v>546.36</v>
      </c>
    </row>
    <row r="22" spans="1:12" ht="27.75" customHeight="1">
      <c r="A22" s="11" t="s">
        <v>46</v>
      </c>
      <c r="B22" s="12" t="s">
        <v>47</v>
      </c>
      <c r="C22" s="13" t="s">
        <v>48</v>
      </c>
      <c r="D22" s="14" t="s">
        <v>15</v>
      </c>
      <c r="E22" s="15">
        <v>12</v>
      </c>
      <c r="F22" s="16">
        <v>750</v>
      </c>
      <c r="G22" s="16">
        <v>0</v>
      </c>
      <c r="H22" s="16">
        <v>898.72</v>
      </c>
      <c r="I22" s="16" t="str">
        <f>TRUNC(F22 * (1 + 19.83 / 100), 2) &amp;CHAR(10)&amp; "(19.83%)"</f>
        <v>898,72
(19.83%)</v>
      </c>
      <c r="J22" s="16">
        <f t="shared" si="0"/>
        <v>0</v>
      </c>
      <c r="K22" s="16">
        <f t="shared" si="1"/>
        <v>10784.64</v>
      </c>
      <c r="L22" s="17">
        <f>TRUNC(E22 * TRUNC(F22 * (1 + 19.83 / 100), 2), 2)</f>
        <v>10784.64</v>
      </c>
    </row>
    <row r="23" spans="1:12" ht="27.75" customHeight="1">
      <c r="A23" s="11" t="s">
        <v>49</v>
      </c>
      <c r="B23" s="12" t="s">
        <v>50</v>
      </c>
      <c r="C23" s="13" t="s">
        <v>51</v>
      </c>
      <c r="D23" s="14" t="s">
        <v>15</v>
      </c>
      <c r="E23" s="15">
        <v>24</v>
      </c>
      <c r="F23" s="16">
        <v>585.92999999999995</v>
      </c>
      <c r="G23" s="16">
        <v>0</v>
      </c>
      <c r="H23" s="16">
        <v>702.11</v>
      </c>
      <c r="I23" s="16" t="str">
        <f>TRUNC(F23 * (1 + 19.83 / 100), 2) &amp;CHAR(10)&amp; "(19.83%)"</f>
        <v>702,11
(19.83%)</v>
      </c>
      <c r="J23" s="16">
        <f t="shared" si="0"/>
        <v>0</v>
      </c>
      <c r="K23" s="16">
        <f t="shared" si="1"/>
        <v>16850.64</v>
      </c>
      <c r="L23" s="17">
        <f>TRUNC(E23 * TRUNC(F23 * (1 + 19.83 / 100), 2), 2)</f>
        <v>16850.64</v>
      </c>
    </row>
    <row r="24" spans="1:12" ht="25.5" customHeight="1">
      <c r="A24" s="11" t="s">
        <v>52</v>
      </c>
      <c r="B24" s="12" t="s">
        <v>53</v>
      </c>
      <c r="C24" s="13" t="s">
        <v>54</v>
      </c>
      <c r="D24" s="14" t="s">
        <v>15</v>
      </c>
      <c r="E24" s="15">
        <v>12</v>
      </c>
      <c r="F24" s="16">
        <v>937.5</v>
      </c>
      <c r="G24" s="16">
        <v>0</v>
      </c>
      <c r="H24" s="16">
        <v>1123.4000000000001</v>
      </c>
      <c r="I24" s="16" t="str">
        <f>TRUNC(F24 * (1 + 19.83 / 100), 2) &amp;CHAR(10)&amp; "(19.83%)"</f>
        <v>1123,4
(19.83%)</v>
      </c>
      <c r="J24" s="16">
        <f t="shared" si="0"/>
        <v>0</v>
      </c>
      <c r="K24" s="16">
        <f t="shared" si="1"/>
        <v>13480.8</v>
      </c>
      <c r="L24" s="17">
        <f>TRUNC(E24 * TRUNC(F24 * (1 + 19.83 / 100), 2), 2)</f>
        <v>13480.8</v>
      </c>
    </row>
    <row r="25" spans="1:12" ht="38.25">
      <c r="A25" s="11" t="s">
        <v>55</v>
      </c>
      <c r="B25" s="18" t="s">
        <v>815</v>
      </c>
      <c r="C25" s="13" t="s">
        <v>56</v>
      </c>
      <c r="D25" s="14" t="s">
        <v>57</v>
      </c>
      <c r="E25" s="15">
        <v>16</v>
      </c>
      <c r="F25" s="16">
        <v>125.88</v>
      </c>
      <c r="G25" s="16">
        <v>16.329999999999998</v>
      </c>
      <c r="H25" s="16">
        <v>141.05000000000001</v>
      </c>
      <c r="I25" s="16">
        <f t="shared" ref="I25:I30" si="4">TRUNC(F25 * (1 + 25.03 / 100), 2)</f>
        <v>157.38</v>
      </c>
      <c r="J25" s="16">
        <f t="shared" si="0"/>
        <v>261.27999999999997</v>
      </c>
      <c r="K25" s="16">
        <f t="shared" si="1"/>
        <v>2256.8000000000002</v>
      </c>
      <c r="L25" s="17">
        <f t="shared" ref="L25:L30" si="5">TRUNC(E25 * I25, 2)</f>
        <v>2518.08</v>
      </c>
    </row>
    <row r="26" spans="1:12" ht="38.25">
      <c r="A26" s="11" t="s">
        <v>58</v>
      </c>
      <c r="B26" s="18" t="s">
        <v>816</v>
      </c>
      <c r="C26" s="13" t="s">
        <v>59</v>
      </c>
      <c r="D26" s="18" t="s">
        <v>975</v>
      </c>
      <c r="E26" s="15">
        <v>8</v>
      </c>
      <c r="F26" s="16">
        <v>27.12</v>
      </c>
      <c r="G26" s="16">
        <v>16.329999999999998</v>
      </c>
      <c r="H26" s="16">
        <v>17.57</v>
      </c>
      <c r="I26" s="16">
        <f t="shared" si="4"/>
        <v>33.9</v>
      </c>
      <c r="J26" s="16">
        <f t="shared" si="0"/>
        <v>130.63999999999999</v>
      </c>
      <c r="K26" s="16">
        <f t="shared" si="1"/>
        <v>140.56</v>
      </c>
      <c r="L26" s="17">
        <f t="shared" si="5"/>
        <v>271.2</v>
      </c>
    </row>
    <row r="27" spans="1:12">
      <c r="A27" s="11" t="s">
        <v>60</v>
      </c>
      <c r="B27" s="12" t="s">
        <v>61</v>
      </c>
      <c r="C27" s="13" t="s">
        <v>62</v>
      </c>
      <c r="D27" s="14" t="s">
        <v>15</v>
      </c>
      <c r="E27" s="15">
        <v>1</v>
      </c>
      <c r="F27" s="16">
        <v>4124.96</v>
      </c>
      <c r="G27" s="16">
        <v>1364.16</v>
      </c>
      <c r="H27" s="16">
        <v>3793.27</v>
      </c>
      <c r="I27" s="16">
        <f t="shared" si="4"/>
        <v>5157.43</v>
      </c>
      <c r="J27" s="16">
        <f t="shared" si="0"/>
        <v>1364.16</v>
      </c>
      <c r="K27" s="16">
        <f t="shared" si="1"/>
        <v>3793.2700000000004</v>
      </c>
      <c r="L27" s="17">
        <f t="shared" si="5"/>
        <v>5157.43</v>
      </c>
    </row>
    <row r="28" spans="1:12" ht="27.75" customHeight="1">
      <c r="A28" s="11" t="s">
        <v>63</v>
      </c>
      <c r="B28" s="12" t="s">
        <v>64</v>
      </c>
      <c r="C28" s="13" t="s">
        <v>65</v>
      </c>
      <c r="D28" s="14" t="s">
        <v>19</v>
      </c>
      <c r="E28" s="15">
        <v>50</v>
      </c>
      <c r="F28" s="16">
        <v>24.13</v>
      </c>
      <c r="G28" s="16">
        <v>10.130000000000001</v>
      </c>
      <c r="H28" s="16">
        <v>20.03</v>
      </c>
      <c r="I28" s="16">
        <f t="shared" si="4"/>
        <v>30.16</v>
      </c>
      <c r="J28" s="16">
        <f t="shared" si="0"/>
        <v>506.5</v>
      </c>
      <c r="K28" s="16">
        <f t="shared" si="1"/>
        <v>1001.5</v>
      </c>
      <c r="L28" s="17">
        <f t="shared" si="5"/>
        <v>1508</v>
      </c>
    </row>
    <row r="29" spans="1:12" ht="38.25">
      <c r="A29" s="11" t="s">
        <v>66</v>
      </c>
      <c r="B29" s="18" t="s">
        <v>817</v>
      </c>
      <c r="C29" s="13" t="s">
        <v>67</v>
      </c>
      <c r="D29" s="14" t="s">
        <v>19</v>
      </c>
      <c r="E29" s="15">
        <v>50</v>
      </c>
      <c r="F29" s="16">
        <v>12.99</v>
      </c>
      <c r="G29" s="16">
        <v>2.94</v>
      </c>
      <c r="H29" s="16">
        <v>13.3</v>
      </c>
      <c r="I29" s="16">
        <f t="shared" si="4"/>
        <v>16.239999999999998</v>
      </c>
      <c r="J29" s="16">
        <f t="shared" si="0"/>
        <v>147</v>
      </c>
      <c r="K29" s="16">
        <f t="shared" si="1"/>
        <v>665</v>
      </c>
      <c r="L29" s="17">
        <f t="shared" si="5"/>
        <v>812</v>
      </c>
    </row>
    <row r="30" spans="1:12" ht="38.25">
      <c r="A30" s="11" t="s">
        <v>68</v>
      </c>
      <c r="B30" s="12" t="s">
        <v>69</v>
      </c>
      <c r="C30" s="13" t="s">
        <v>70</v>
      </c>
      <c r="D30" s="14" t="s">
        <v>19</v>
      </c>
      <c r="E30" s="15">
        <v>50</v>
      </c>
      <c r="F30" s="16">
        <v>24.23</v>
      </c>
      <c r="G30" s="16">
        <v>4.3</v>
      </c>
      <c r="H30" s="16">
        <v>25.99</v>
      </c>
      <c r="I30" s="16">
        <f t="shared" si="4"/>
        <v>30.29</v>
      </c>
      <c r="J30" s="16">
        <f t="shared" si="0"/>
        <v>215</v>
      </c>
      <c r="K30" s="16">
        <f t="shared" si="1"/>
        <v>1299.5</v>
      </c>
      <c r="L30" s="17">
        <f t="shared" si="5"/>
        <v>1514.5</v>
      </c>
    </row>
    <row r="31" spans="1:12" ht="27.75" customHeight="1">
      <c r="A31" s="11" t="s">
        <v>71</v>
      </c>
      <c r="B31" s="12" t="s">
        <v>72</v>
      </c>
      <c r="C31" s="13" t="s">
        <v>73</v>
      </c>
      <c r="D31" s="14" t="s">
        <v>29</v>
      </c>
      <c r="E31" s="15">
        <v>384</v>
      </c>
      <c r="F31" s="16">
        <v>4</v>
      </c>
      <c r="G31" s="16">
        <v>0</v>
      </c>
      <c r="H31" s="16">
        <v>4.79</v>
      </c>
      <c r="I31" s="16" t="str">
        <f>TRUNC(F31 * (1 + 19.83 / 100), 2) &amp;CHAR(10)&amp; "(19.83%)"</f>
        <v>4,79
(19.83%)</v>
      </c>
      <c r="J31" s="16">
        <f t="shared" si="0"/>
        <v>0</v>
      </c>
      <c r="K31" s="16">
        <f t="shared" si="1"/>
        <v>1839.36</v>
      </c>
      <c r="L31" s="17">
        <f>TRUNC(E31 * TRUNC(F31 * (1 + 19.83 / 100), 2), 2)</f>
        <v>1839.36</v>
      </c>
    </row>
    <row r="32" spans="1:12" ht="27.75" customHeight="1">
      <c r="A32" s="11" t="s">
        <v>74</v>
      </c>
      <c r="B32" s="12" t="s">
        <v>75</v>
      </c>
      <c r="C32" s="13" t="s">
        <v>76</v>
      </c>
      <c r="D32" s="14" t="s">
        <v>19</v>
      </c>
      <c r="E32" s="15">
        <v>576</v>
      </c>
      <c r="F32" s="16">
        <v>1.33</v>
      </c>
      <c r="G32" s="16">
        <v>0</v>
      </c>
      <c r="H32" s="16">
        <v>1.59</v>
      </c>
      <c r="I32" s="16" t="str">
        <f>TRUNC(F32 * (1 + 19.83 / 100), 2) &amp;CHAR(10)&amp; "(19.83%)"</f>
        <v>1,59
(19.83%)</v>
      </c>
      <c r="J32" s="16">
        <f t="shared" si="0"/>
        <v>0</v>
      </c>
      <c r="K32" s="16">
        <f t="shared" si="1"/>
        <v>915.84</v>
      </c>
      <c r="L32" s="17">
        <f>TRUNC(E32 * TRUNC(F32 * (1 + 19.83 / 100), 2), 2)</f>
        <v>915.84</v>
      </c>
    </row>
    <row r="33" spans="1:12" ht="25.5">
      <c r="A33" s="11" t="s">
        <v>77</v>
      </c>
      <c r="B33" s="12" t="s">
        <v>78</v>
      </c>
      <c r="C33" s="13" t="s">
        <v>79</v>
      </c>
      <c r="D33" s="14" t="s">
        <v>19</v>
      </c>
      <c r="E33" s="15">
        <v>576</v>
      </c>
      <c r="F33" s="16">
        <v>5.41</v>
      </c>
      <c r="G33" s="16">
        <v>6.2</v>
      </c>
      <c r="H33" s="16">
        <v>0.56000000000000005</v>
      </c>
      <c r="I33" s="16">
        <f>TRUNC(F33 * (1 + 25.03 / 100), 2)</f>
        <v>6.76</v>
      </c>
      <c r="J33" s="16">
        <f t="shared" si="0"/>
        <v>3571.2</v>
      </c>
      <c r="K33" s="16">
        <f t="shared" si="1"/>
        <v>322.5600000000004</v>
      </c>
      <c r="L33" s="17">
        <f>TRUNC(E33 * I33, 2)</f>
        <v>3893.76</v>
      </c>
    </row>
    <row r="34" spans="1:12">
      <c r="A34" s="11" t="s">
        <v>80</v>
      </c>
      <c r="B34" s="12" t="s">
        <v>81</v>
      </c>
      <c r="C34" s="13" t="s">
        <v>82</v>
      </c>
      <c r="D34" s="14" t="s">
        <v>29</v>
      </c>
      <c r="E34" s="15">
        <v>384</v>
      </c>
      <c r="F34" s="16">
        <v>1.17</v>
      </c>
      <c r="G34" s="16">
        <v>1.17</v>
      </c>
      <c r="H34" s="16">
        <v>0.28999999999999998</v>
      </c>
      <c r="I34" s="16">
        <f>TRUNC(F34 * (1 + 25.03 / 100), 2)</f>
        <v>1.46</v>
      </c>
      <c r="J34" s="16">
        <f t="shared" si="0"/>
        <v>449.28</v>
      </c>
      <c r="K34" s="16">
        <f t="shared" si="1"/>
        <v>111.36000000000001</v>
      </c>
      <c r="L34" s="17">
        <f>TRUNC(E34 * I34, 2)</f>
        <v>560.64</v>
      </c>
    </row>
    <row r="35" spans="1:12" ht="36" customHeight="1">
      <c r="A35" s="11" t="s">
        <v>83</v>
      </c>
      <c r="B35" s="12" t="s">
        <v>84</v>
      </c>
      <c r="C35" s="13" t="s">
        <v>85</v>
      </c>
      <c r="D35" s="14" t="s">
        <v>29</v>
      </c>
      <c r="E35" s="15">
        <v>18</v>
      </c>
      <c r="F35" s="16">
        <v>27.75</v>
      </c>
      <c r="G35" s="16">
        <v>14.45</v>
      </c>
      <c r="H35" s="16">
        <v>20.239999999999998</v>
      </c>
      <c r="I35" s="16">
        <f>TRUNC(F35 * (1 + 25.03 / 100), 2)</f>
        <v>34.69</v>
      </c>
      <c r="J35" s="16">
        <f t="shared" si="0"/>
        <v>260.10000000000002</v>
      </c>
      <c r="K35" s="16">
        <f t="shared" si="1"/>
        <v>364.31999999999994</v>
      </c>
      <c r="L35" s="17">
        <f>TRUNC(E35 * I35, 2)</f>
        <v>624.41999999999996</v>
      </c>
    </row>
    <row r="36" spans="1:12">
      <c r="A36" s="11"/>
      <c r="B36" s="12"/>
      <c r="C36" s="13"/>
      <c r="D36" s="14"/>
      <c r="E36" s="15"/>
      <c r="F36" s="16"/>
      <c r="G36" s="16"/>
      <c r="H36" s="16"/>
      <c r="I36" s="16"/>
      <c r="J36" s="16"/>
      <c r="K36" s="16"/>
      <c r="L36" s="17"/>
    </row>
    <row r="37" spans="1:12">
      <c r="A37" s="19" t="s">
        <v>86</v>
      </c>
      <c r="B37" s="20"/>
      <c r="C37" s="7" t="s">
        <v>87</v>
      </c>
      <c r="D37" s="7"/>
      <c r="E37" s="8"/>
      <c r="F37" s="7"/>
      <c r="G37" s="7"/>
      <c r="H37" s="7"/>
      <c r="I37" s="7"/>
      <c r="J37" s="33">
        <f>J38</f>
        <v>443648</v>
      </c>
      <c r="K37" s="33">
        <f>K38</f>
        <v>61525</v>
      </c>
      <c r="L37" s="10">
        <f>L38</f>
        <v>505173</v>
      </c>
    </row>
    <row r="38" spans="1:12">
      <c r="A38" s="21" t="s">
        <v>88</v>
      </c>
      <c r="B38" s="18" t="s">
        <v>813</v>
      </c>
      <c r="C38" s="22" t="s">
        <v>89</v>
      </c>
      <c r="D38" s="23" t="s">
        <v>15</v>
      </c>
      <c r="E38" s="24">
        <v>100</v>
      </c>
      <c r="F38" s="25">
        <v>4040.42</v>
      </c>
      <c r="G38" s="25">
        <v>4436.4799999999996</v>
      </c>
      <c r="H38" s="25">
        <v>615.35</v>
      </c>
      <c r="I38" s="25">
        <f>TRUNC(F38 * (1 + 25.03 / 100), 2)</f>
        <v>5051.7299999999996</v>
      </c>
      <c r="J38" s="25">
        <f>TRUNC(E38 * G38, 2)</f>
        <v>443648</v>
      </c>
      <c r="K38" s="25">
        <f>L38 - J38</f>
        <v>61525</v>
      </c>
      <c r="L38" s="26">
        <f>TRUNC(E38 * I38, 2)</f>
        <v>505173</v>
      </c>
    </row>
    <row r="39" spans="1:12">
      <c r="A39" s="21"/>
      <c r="B39" s="18"/>
      <c r="C39" s="22"/>
      <c r="D39" s="23"/>
      <c r="E39" s="24"/>
      <c r="F39" s="25"/>
      <c r="G39" s="25"/>
      <c r="H39" s="25"/>
      <c r="I39" s="25"/>
      <c r="J39" s="25"/>
      <c r="K39" s="25"/>
      <c r="L39" s="26"/>
    </row>
    <row r="40" spans="1:12">
      <c r="A40" s="19" t="s">
        <v>90</v>
      </c>
      <c r="B40" s="20"/>
      <c r="C40" s="7" t="s">
        <v>91</v>
      </c>
      <c r="D40" s="7"/>
      <c r="E40" s="8"/>
      <c r="F40" s="7"/>
      <c r="G40" s="7"/>
      <c r="H40" s="7"/>
      <c r="I40" s="7"/>
      <c r="J40" s="9">
        <f>SUM(J41:J43)</f>
        <v>9499.92</v>
      </c>
      <c r="K40" s="9">
        <f>SUM(K41:K43)</f>
        <v>3037.5</v>
      </c>
      <c r="L40" s="10">
        <f>SUM(L41:L43)</f>
        <v>12537.42</v>
      </c>
    </row>
    <row r="41" spans="1:12" ht="25.5">
      <c r="A41" s="11" t="s">
        <v>92</v>
      </c>
      <c r="B41" s="12" t="s">
        <v>93</v>
      </c>
      <c r="C41" s="13" t="s">
        <v>94</v>
      </c>
      <c r="D41" s="14" t="s">
        <v>19</v>
      </c>
      <c r="E41" s="15">
        <v>1023</v>
      </c>
      <c r="F41" s="16">
        <v>6.29</v>
      </c>
      <c r="G41" s="16">
        <v>5.76</v>
      </c>
      <c r="H41" s="16">
        <v>2.1</v>
      </c>
      <c r="I41" s="16">
        <f>TRUNC(F41 * (1 + 25.03 / 100), 2)</f>
        <v>7.86</v>
      </c>
      <c r="J41" s="16">
        <f>TRUNC(E41 * G41, 2)</f>
        <v>5892.48</v>
      </c>
      <c r="K41" s="16">
        <f>L41 - J41</f>
        <v>2148.3000000000002</v>
      </c>
      <c r="L41" s="17">
        <f>TRUNC(E41 * I41, 2)</f>
        <v>8040.78</v>
      </c>
    </row>
    <row r="42" spans="1:12">
      <c r="A42" s="11" t="s">
        <v>95</v>
      </c>
      <c r="B42" s="18" t="s">
        <v>96</v>
      </c>
      <c r="C42" s="13" t="s">
        <v>97</v>
      </c>
      <c r="D42" s="14" t="s">
        <v>19</v>
      </c>
      <c r="E42" s="15">
        <v>30</v>
      </c>
      <c r="F42" s="16">
        <v>117.92</v>
      </c>
      <c r="G42" s="16">
        <v>119.99</v>
      </c>
      <c r="H42" s="16">
        <v>27.44</v>
      </c>
      <c r="I42" s="16">
        <f>TRUNC(F42 * (1 + 25.03 / 100), 2)</f>
        <v>147.43</v>
      </c>
      <c r="J42" s="16">
        <f>TRUNC(E42 * G42, 2)</f>
        <v>3599.7</v>
      </c>
      <c r="K42" s="16">
        <f>L42 - J42</f>
        <v>823.19999999999982</v>
      </c>
      <c r="L42" s="17">
        <f>TRUNC(E42 * I42, 2)</f>
        <v>4422.8999999999996</v>
      </c>
    </row>
    <row r="43" spans="1:12" ht="39" customHeight="1">
      <c r="A43" s="11" t="s">
        <v>98</v>
      </c>
      <c r="B43" s="12" t="s">
        <v>23</v>
      </c>
      <c r="C43" s="13" t="s">
        <v>24</v>
      </c>
      <c r="D43" s="14" t="s">
        <v>25</v>
      </c>
      <c r="E43" s="15">
        <v>6</v>
      </c>
      <c r="F43" s="16">
        <v>9.83</v>
      </c>
      <c r="G43" s="16">
        <v>1.29</v>
      </c>
      <c r="H43" s="16">
        <v>11</v>
      </c>
      <c r="I43" s="16">
        <f>TRUNC(F43 * (1 + 25.03 / 100), 2)</f>
        <v>12.29</v>
      </c>
      <c r="J43" s="16">
        <f>TRUNC(E43 * G43, 2)</f>
        <v>7.74</v>
      </c>
      <c r="K43" s="16">
        <f>L43 - J43</f>
        <v>66</v>
      </c>
      <c r="L43" s="17">
        <f>TRUNC(E43 * I43, 2)</f>
        <v>73.739999999999995</v>
      </c>
    </row>
    <row r="44" spans="1:12">
      <c r="A44" s="11"/>
      <c r="B44" s="12"/>
      <c r="C44" s="13"/>
      <c r="D44" s="14"/>
      <c r="E44" s="15"/>
      <c r="F44" s="16"/>
      <c r="G44" s="16"/>
      <c r="H44" s="16"/>
      <c r="I44" s="16"/>
      <c r="J44" s="16"/>
      <c r="K44" s="16"/>
      <c r="L44" s="17"/>
    </row>
    <row r="45" spans="1:12">
      <c r="A45" s="19" t="s">
        <v>99</v>
      </c>
      <c r="B45" s="20"/>
      <c r="C45" s="7" t="s">
        <v>100</v>
      </c>
      <c r="D45" s="7"/>
      <c r="E45" s="8"/>
      <c r="F45" s="7"/>
      <c r="G45" s="7"/>
      <c r="H45" s="7"/>
      <c r="I45" s="7"/>
      <c r="J45" s="34">
        <f>J46+J69</f>
        <v>449582.02999999991</v>
      </c>
      <c r="K45" s="34">
        <f>K46+K69</f>
        <v>1857579.0300000003</v>
      </c>
      <c r="L45" s="10">
        <f>L46+L69</f>
        <v>2307161.06</v>
      </c>
    </row>
    <row r="46" spans="1:12">
      <c r="A46" s="27" t="s">
        <v>101</v>
      </c>
      <c r="B46" s="28"/>
      <c r="C46" s="29" t="s">
        <v>102</v>
      </c>
      <c r="D46" s="29"/>
      <c r="E46" s="30"/>
      <c r="F46" s="29"/>
      <c r="G46" s="29"/>
      <c r="H46" s="29"/>
      <c r="I46" s="29"/>
      <c r="J46" s="31">
        <f>SUM(J47:J67)</f>
        <v>115493.98000000001</v>
      </c>
      <c r="K46" s="31">
        <f>SUM(K47:K67)</f>
        <v>732193.29999999993</v>
      </c>
      <c r="L46" s="32">
        <f>SUM(L47:L67)</f>
        <v>847687.28</v>
      </c>
    </row>
    <row r="47" spans="1:12" ht="25.5">
      <c r="A47" s="11" t="s">
        <v>103</v>
      </c>
      <c r="B47" s="18" t="s">
        <v>818</v>
      </c>
      <c r="C47" s="13" t="s">
        <v>104</v>
      </c>
      <c r="D47" s="14" t="s">
        <v>29</v>
      </c>
      <c r="E47" s="15">
        <v>265</v>
      </c>
      <c r="F47" s="16">
        <v>31.69</v>
      </c>
      <c r="G47" s="16">
        <v>19.510000000000002</v>
      </c>
      <c r="H47" s="16">
        <v>20.11</v>
      </c>
      <c r="I47" s="16">
        <f t="shared" ref="I47:I66" si="6">TRUNC(F47 * (1 + 25.03 / 100), 2)</f>
        <v>39.619999999999997</v>
      </c>
      <c r="J47" s="16">
        <f t="shared" ref="J47:J67" si="7">TRUNC(E47 * G47, 2)</f>
        <v>5170.1499999999996</v>
      </c>
      <c r="K47" s="16">
        <f t="shared" ref="K47:K67" si="8">L47 - J47</f>
        <v>5329.15</v>
      </c>
      <c r="L47" s="17">
        <f t="shared" ref="L47:L66" si="9">TRUNC(E47 * I47, 2)</f>
        <v>10499.3</v>
      </c>
    </row>
    <row r="48" spans="1:12" ht="25.5">
      <c r="A48" s="11" t="s">
        <v>105</v>
      </c>
      <c r="B48" s="18" t="s">
        <v>819</v>
      </c>
      <c r="C48" s="13" t="s">
        <v>106</v>
      </c>
      <c r="D48" s="14" t="s">
        <v>25</v>
      </c>
      <c r="E48" s="15">
        <v>562</v>
      </c>
      <c r="F48" s="16">
        <v>24.48</v>
      </c>
      <c r="G48" s="16">
        <v>11.61</v>
      </c>
      <c r="H48" s="16">
        <v>18.989999999999998</v>
      </c>
      <c r="I48" s="16">
        <f t="shared" si="6"/>
        <v>30.6</v>
      </c>
      <c r="J48" s="16">
        <f t="shared" si="7"/>
        <v>6524.82</v>
      </c>
      <c r="K48" s="16">
        <f t="shared" si="8"/>
        <v>10672.380000000001</v>
      </c>
      <c r="L48" s="17">
        <f t="shared" si="9"/>
        <v>17197.2</v>
      </c>
    </row>
    <row r="49" spans="1:12">
      <c r="A49" s="11" t="s">
        <v>107</v>
      </c>
      <c r="B49" s="18" t="s">
        <v>820</v>
      </c>
      <c r="C49" s="13" t="s">
        <v>108</v>
      </c>
      <c r="D49" s="14" t="s">
        <v>25</v>
      </c>
      <c r="E49" s="15">
        <v>66</v>
      </c>
      <c r="F49" s="16">
        <v>71.83</v>
      </c>
      <c r="G49" s="16">
        <v>73.569999999999993</v>
      </c>
      <c r="H49" s="16">
        <v>16.23</v>
      </c>
      <c r="I49" s="16">
        <f t="shared" si="6"/>
        <v>89.8</v>
      </c>
      <c r="J49" s="16">
        <f t="shared" si="7"/>
        <v>4855.62</v>
      </c>
      <c r="K49" s="16">
        <f t="shared" si="8"/>
        <v>1071.1800000000003</v>
      </c>
      <c r="L49" s="17">
        <f t="shared" si="9"/>
        <v>5926.8</v>
      </c>
    </row>
    <row r="50" spans="1:12" ht="25.5">
      <c r="A50" s="11" t="s">
        <v>109</v>
      </c>
      <c r="B50" s="18" t="s">
        <v>821</v>
      </c>
      <c r="C50" s="13" t="s">
        <v>110</v>
      </c>
      <c r="D50" s="14" t="s">
        <v>19</v>
      </c>
      <c r="E50" s="15">
        <v>372</v>
      </c>
      <c r="F50" s="16">
        <v>18.07</v>
      </c>
      <c r="G50" s="16">
        <v>8.56</v>
      </c>
      <c r="H50" s="16">
        <v>14.03</v>
      </c>
      <c r="I50" s="16">
        <f t="shared" si="6"/>
        <v>22.59</v>
      </c>
      <c r="J50" s="16">
        <f t="shared" si="7"/>
        <v>3184.32</v>
      </c>
      <c r="K50" s="16">
        <f t="shared" si="8"/>
        <v>5219.16</v>
      </c>
      <c r="L50" s="17">
        <f t="shared" si="9"/>
        <v>8403.48</v>
      </c>
    </row>
    <row r="51" spans="1:12" ht="24" customHeight="1">
      <c r="A51" s="11" t="s">
        <v>111</v>
      </c>
      <c r="B51" s="18" t="s">
        <v>822</v>
      </c>
      <c r="C51" s="13" t="s">
        <v>112</v>
      </c>
      <c r="D51" s="14" t="s">
        <v>113</v>
      </c>
      <c r="E51" s="15">
        <v>478</v>
      </c>
      <c r="F51" s="16">
        <v>10.51</v>
      </c>
      <c r="G51" s="16">
        <v>5.44</v>
      </c>
      <c r="H51" s="16">
        <v>7.7</v>
      </c>
      <c r="I51" s="16">
        <f t="shared" si="6"/>
        <v>13.14</v>
      </c>
      <c r="J51" s="16">
        <f t="shared" si="7"/>
        <v>2600.3200000000002</v>
      </c>
      <c r="K51" s="16">
        <f t="shared" si="8"/>
        <v>3680.6</v>
      </c>
      <c r="L51" s="17">
        <f t="shared" si="9"/>
        <v>6280.92</v>
      </c>
    </row>
    <row r="52" spans="1:12" ht="24" customHeight="1">
      <c r="A52" s="11" t="s">
        <v>114</v>
      </c>
      <c r="B52" s="18" t="s">
        <v>823</v>
      </c>
      <c r="C52" s="13" t="s">
        <v>115</v>
      </c>
      <c r="D52" s="14" t="s">
        <v>113</v>
      </c>
      <c r="E52" s="15">
        <v>3264</v>
      </c>
      <c r="F52" s="16">
        <v>9.49</v>
      </c>
      <c r="G52" s="16">
        <v>3.89</v>
      </c>
      <c r="H52" s="16">
        <v>7.97</v>
      </c>
      <c r="I52" s="16">
        <f t="shared" si="6"/>
        <v>11.86</v>
      </c>
      <c r="J52" s="16">
        <f t="shared" si="7"/>
        <v>12696.96</v>
      </c>
      <c r="K52" s="16">
        <f t="shared" si="8"/>
        <v>26014.080000000002</v>
      </c>
      <c r="L52" s="17">
        <f t="shared" si="9"/>
        <v>38711.040000000001</v>
      </c>
    </row>
    <row r="53" spans="1:12" ht="24" customHeight="1">
      <c r="A53" s="11" t="s">
        <v>116</v>
      </c>
      <c r="B53" s="18" t="s">
        <v>824</v>
      </c>
      <c r="C53" s="13" t="s">
        <v>117</v>
      </c>
      <c r="D53" s="14" t="s">
        <v>113</v>
      </c>
      <c r="E53" s="15">
        <v>1040</v>
      </c>
      <c r="F53" s="16">
        <v>8.61</v>
      </c>
      <c r="G53" s="16">
        <v>2.79</v>
      </c>
      <c r="H53" s="16">
        <v>7.97</v>
      </c>
      <c r="I53" s="16">
        <f t="shared" si="6"/>
        <v>10.76</v>
      </c>
      <c r="J53" s="16">
        <f t="shared" si="7"/>
        <v>2901.6</v>
      </c>
      <c r="K53" s="16">
        <f t="shared" si="8"/>
        <v>8288.7999999999993</v>
      </c>
      <c r="L53" s="17">
        <f t="shared" si="9"/>
        <v>11190.4</v>
      </c>
    </row>
    <row r="54" spans="1:12" ht="24" customHeight="1">
      <c r="A54" s="11" t="s">
        <v>118</v>
      </c>
      <c r="B54" s="18" t="s">
        <v>825</v>
      </c>
      <c r="C54" s="13" t="s">
        <v>119</v>
      </c>
      <c r="D54" s="14" t="s">
        <v>113</v>
      </c>
      <c r="E54" s="15">
        <v>2909</v>
      </c>
      <c r="F54" s="16">
        <v>7.56</v>
      </c>
      <c r="G54" s="16">
        <v>2.0499999999999998</v>
      </c>
      <c r="H54" s="16">
        <v>7.4</v>
      </c>
      <c r="I54" s="16">
        <f t="shared" si="6"/>
        <v>9.4499999999999993</v>
      </c>
      <c r="J54" s="16">
        <f t="shared" si="7"/>
        <v>5963.45</v>
      </c>
      <c r="K54" s="16">
        <f t="shared" si="8"/>
        <v>21526.6</v>
      </c>
      <c r="L54" s="17">
        <f t="shared" si="9"/>
        <v>27490.05</v>
      </c>
    </row>
    <row r="55" spans="1:12" ht="24" customHeight="1">
      <c r="A55" s="11" t="s">
        <v>120</v>
      </c>
      <c r="B55" s="18" t="s">
        <v>826</v>
      </c>
      <c r="C55" s="13" t="s">
        <v>121</v>
      </c>
      <c r="D55" s="14" t="s">
        <v>113</v>
      </c>
      <c r="E55" s="15">
        <v>495</v>
      </c>
      <c r="F55" s="16">
        <v>6.33</v>
      </c>
      <c r="G55" s="16">
        <v>1.5</v>
      </c>
      <c r="H55" s="16">
        <v>6.41</v>
      </c>
      <c r="I55" s="16">
        <f t="shared" si="6"/>
        <v>7.91</v>
      </c>
      <c r="J55" s="16">
        <f t="shared" si="7"/>
        <v>742.5</v>
      </c>
      <c r="K55" s="16">
        <f t="shared" si="8"/>
        <v>3172.95</v>
      </c>
      <c r="L55" s="17">
        <f t="shared" si="9"/>
        <v>3915.45</v>
      </c>
    </row>
    <row r="56" spans="1:12" ht="24" customHeight="1">
      <c r="A56" s="11" t="s">
        <v>122</v>
      </c>
      <c r="B56" s="18" t="s">
        <v>827</v>
      </c>
      <c r="C56" s="13" t="s">
        <v>123</v>
      </c>
      <c r="D56" s="14" t="s">
        <v>113</v>
      </c>
      <c r="E56" s="15">
        <v>3303</v>
      </c>
      <c r="F56" s="16">
        <v>6.43</v>
      </c>
      <c r="G56" s="16">
        <v>0.76</v>
      </c>
      <c r="H56" s="16">
        <v>7.27</v>
      </c>
      <c r="I56" s="16">
        <f t="shared" si="6"/>
        <v>8.0299999999999994</v>
      </c>
      <c r="J56" s="16">
        <f t="shared" si="7"/>
        <v>2510.2800000000002</v>
      </c>
      <c r="K56" s="16">
        <f t="shared" si="8"/>
        <v>24012.81</v>
      </c>
      <c r="L56" s="17">
        <f t="shared" si="9"/>
        <v>26523.09</v>
      </c>
    </row>
    <row r="57" spans="1:12" ht="24" customHeight="1">
      <c r="A57" s="11" t="s">
        <v>124</v>
      </c>
      <c r="B57" s="18" t="s">
        <v>828</v>
      </c>
      <c r="C57" s="13" t="s">
        <v>125</v>
      </c>
      <c r="D57" s="14" t="s">
        <v>113</v>
      </c>
      <c r="E57" s="15">
        <v>2464</v>
      </c>
      <c r="F57" s="16">
        <v>5.87</v>
      </c>
      <c r="G57" s="16">
        <v>1.06</v>
      </c>
      <c r="H57" s="16">
        <v>6.27</v>
      </c>
      <c r="I57" s="16">
        <f t="shared" si="6"/>
        <v>7.33</v>
      </c>
      <c r="J57" s="16">
        <f t="shared" si="7"/>
        <v>2611.84</v>
      </c>
      <c r="K57" s="16">
        <f t="shared" si="8"/>
        <v>15449.279999999999</v>
      </c>
      <c r="L57" s="17">
        <f t="shared" si="9"/>
        <v>18061.12</v>
      </c>
    </row>
    <row r="58" spans="1:12" ht="38.25">
      <c r="A58" s="11" t="s">
        <v>126</v>
      </c>
      <c r="B58" s="18" t="s">
        <v>829</v>
      </c>
      <c r="C58" s="13" t="s">
        <v>127</v>
      </c>
      <c r="D58" s="14" t="s">
        <v>113</v>
      </c>
      <c r="E58" s="15">
        <v>1890</v>
      </c>
      <c r="F58" s="16">
        <v>8.17</v>
      </c>
      <c r="G58" s="16">
        <v>2.52</v>
      </c>
      <c r="H58" s="16">
        <v>7.69</v>
      </c>
      <c r="I58" s="16">
        <f t="shared" si="6"/>
        <v>10.210000000000001</v>
      </c>
      <c r="J58" s="16">
        <f t="shared" si="7"/>
        <v>4762.8</v>
      </c>
      <c r="K58" s="16">
        <f t="shared" si="8"/>
        <v>14534.100000000002</v>
      </c>
      <c r="L58" s="17">
        <f t="shared" si="9"/>
        <v>19296.900000000001</v>
      </c>
    </row>
    <row r="59" spans="1:12" ht="38.25">
      <c r="A59" s="11" t="s">
        <v>128</v>
      </c>
      <c r="B59" s="18" t="s">
        <v>830</v>
      </c>
      <c r="C59" s="13" t="s">
        <v>129</v>
      </c>
      <c r="D59" s="14" t="s">
        <v>113</v>
      </c>
      <c r="E59" s="15">
        <v>945</v>
      </c>
      <c r="F59" s="16">
        <v>7.59</v>
      </c>
      <c r="G59" s="16">
        <v>1.71</v>
      </c>
      <c r="H59" s="16">
        <v>7.77</v>
      </c>
      <c r="I59" s="16">
        <f t="shared" si="6"/>
        <v>9.48</v>
      </c>
      <c r="J59" s="16">
        <f t="shared" si="7"/>
        <v>1615.95</v>
      </c>
      <c r="K59" s="16">
        <f t="shared" si="8"/>
        <v>7342.6500000000005</v>
      </c>
      <c r="L59" s="17">
        <f t="shared" si="9"/>
        <v>8958.6</v>
      </c>
    </row>
    <row r="60" spans="1:12" ht="38.25">
      <c r="A60" s="11" t="s">
        <v>130</v>
      </c>
      <c r="B60" s="18" t="s">
        <v>831</v>
      </c>
      <c r="C60" s="13" t="s">
        <v>131</v>
      </c>
      <c r="D60" s="14" t="s">
        <v>113</v>
      </c>
      <c r="E60" s="15">
        <v>15120</v>
      </c>
      <c r="F60" s="16">
        <v>5.37</v>
      </c>
      <c r="G60" s="16">
        <v>0.53</v>
      </c>
      <c r="H60" s="16">
        <v>6.18</v>
      </c>
      <c r="I60" s="16">
        <f t="shared" si="6"/>
        <v>6.71</v>
      </c>
      <c r="J60" s="16">
        <f t="shared" si="7"/>
        <v>8013.6</v>
      </c>
      <c r="K60" s="16">
        <f t="shared" si="8"/>
        <v>93441.599999999991</v>
      </c>
      <c r="L60" s="17">
        <f t="shared" si="9"/>
        <v>101455.2</v>
      </c>
    </row>
    <row r="61" spans="1:12" ht="25.5">
      <c r="A61" s="11" t="s">
        <v>132</v>
      </c>
      <c r="B61" s="18" t="s">
        <v>832</v>
      </c>
      <c r="C61" s="13" t="s">
        <v>133</v>
      </c>
      <c r="D61" s="14" t="s">
        <v>19</v>
      </c>
      <c r="E61" s="15">
        <v>371</v>
      </c>
      <c r="F61" s="16">
        <v>48.43</v>
      </c>
      <c r="G61" s="16">
        <v>31.6</v>
      </c>
      <c r="H61" s="16">
        <v>28.95</v>
      </c>
      <c r="I61" s="16">
        <f t="shared" si="6"/>
        <v>60.55</v>
      </c>
      <c r="J61" s="16">
        <f t="shared" si="7"/>
        <v>11723.6</v>
      </c>
      <c r="K61" s="16">
        <f t="shared" si="8"/>
        <v>10740.449999999999</v>
      </c>
      <c r="L61" s="17">
        <f t="shared" si="9"/>
        <v>22464.05</v>
      </c>
    </row>
    <row r="62" spans="1:12" ht="25.5">
      <c r="A62" s="11" t="s">
        <v>134</v>
      </c>
      <c r="B62" s="18" t="s">
        <v>833</v>
      </c>
      <c r="C62" s="13" t="s">
        <v>135</v>
      </c>
      <c r="D62" s="14" t="s">
        <v>19</v>
      </c>
      <c r="E62" s="15">
        <v>369</v>
      </c>
      <c r="F62" s="16">
        <v>41.43</v>
      </c>
      <c r="G62" s="16">
        <v>25.63</v>
      </c>
      <c r="H62" s="16">
        <v>26.16</v>
      </c>
      <c r="I62" s="16">
        <f t="shared" si="6"/>
        <v>51.79</v>
      </c>
      <c r="J62" s="16">
        <f t="shared" si="7"/>
        <v>9457.4699999999993</v>
      </c>
      <c r="K62" s="16">
        <f t="shared" si="8"/>
        <v>9653.0399999999991</v>
      </c>
      <c r="L62" s="17">
        <f t="shared" si="9"/>
        <v>19110.509999999998</v>
      </c>
    </row>
    <row r="63" spans="1:12">
      <c r="A63" s="11" t="s">
        <v>136</v>
      </c>
      <c r="B63" s="12" t="s">
        <v>137</v>
      </c>
      <c r="C63" s="13" t="s">
        <v>138</v>
      </c>
      <c r="D63" s="14" t="s">
        <v>29</v>
      </c>
      <c r="E63" s="15">
        <v>3465</v>
      </c>
      <c r="F63" s="16">
        <v>71.489999999999995</v>
      </c>
      <c r="G63" s="16">
        <v>4.67</v>
      </c>
      <c r="H63" s="16">
        <v>84.71</v>
      </c>
      <c r="I63" s="16">
        <f t="shared" si="6"/>
        <v>89.38</v>
      </c>
      <c r="J63" s="16">
        <f t="shared" si="7"/>
        <v>16181.55</v>
      </c>
      <c r="K63" s="16">
        <f t="shared" si="8"/>
        <v>293520.15000000002</v>
      </c>
      <c r="L63" s="17">
        <f t="shared" si="9"/>
        <v>309701.7</v>
      </c>
    </row>
    <row r="64" spans="1:12" ht="24" customHeight="1">
      <c r="A64" s="11" t="s">
        <v>139</v>
      </c>
      <c r="B64" s="18" t="s">
        <v>834</v>
      </c>
      <c r="C64" s="13" t="s">
        <v>140</v>
      </c>
      <c r="D64" s="14" t="s">
        <v>15</v>
      </c>
      <c r="E64" s="15">
        <v>315</v>
      </c>
      <c r="F64" s="16">
        <v>12.27</v>
      </c>
      <c r="G64" s="16">
        <v>12.52</v>
      </c>
      <c r="H64" s="16">
        <v>2.82</v>
      </c>
      <c r="I64" s="16">
        <f t="shared" si="6"/>
        <v>15.34</v>
      </c>
      <c r="J64" s="16">
        <f t="shared" si="7"/>
        <v>3943.8</v>
      </c>
      <c r="K64" s="16">
        <f t="shared" si="8"/>
        <v>888.30000000000018</v>
      </c>
      <c r="L64" s="17">
        <f t="shared" si="9"/>
        <v>4832.1000000000004</v>
      </c>
    </row>
    <row r="65" spans="1:12" ht="25.5">
      <c r="A65" s="11" t="s">
        <v>141</v>
      </c>
      <c r="B65" s="18" t="s">
        <v>835</v>
      </c>
      <c r="C65" s="13" t="s">
        <v>142</v>
      </c>
      <c r="D65" s="14" t="s">
        <v>25</v>
      </c>
      <c r="E65" s="15">
        <v>264</v>
      </c>
      <c r="F65" s="16">
        <v>453.89</v>
      </c>
      <c r="G65" s="16">
        <v>12.53</v>
      </c>
      <c r="H65" s="16">
        <v>554.96</v>
      </c>
      <c r="I65" s="16">
        <f t="shared" si="6"/>
        <v>567.49</v>
      </c>
      <c r="J65" s="16">
        <f t="shared" si="7"/>
        <v>3307.92</v>
      </c>
      <c r="K65" s="16">
        <f t="shared" si="8"/>
        <v>146509.43999999997</v>
      </c>
      <c r="L65" s="17">
        <f t="shared" si="9"/>
        <v>149817.35999999999</v>
      </c>
    </row>
    <row r="66" spans="1:12">
      <c r="A66" s="11" t="s">
        <v>143</v>
      </c>
      <c r="B66" s="18" t="s">
        <v>836</v>
      </c>
      <c r="C66" s="13" t="s">
        <v>144</v>
      </c>
      <c r="D66" s="14" t="s">
        <v>25</v>
      </c>
      <c r="E66" s="15">
        <v>361</v>
      </c>
      <c r="F66" s="16">
        <v>19.77</v>
      </c>
      <c r="G66" s="16">
        <v>18.63</v>
      </c>
      <c r="H66" s="16">
        <v>6.08</v>
      </c>
      <c r="I66" s="16">
        <f t="shared" si="6"/>
        <v>24.71</v>
      </c>
      <c r="J66" s="16">
        <f t="shared" si="7"/>
        <v>6725.43</v>
      </c>
      <c r="K66" s="16">
        <f t="shared" si="8"/>
        <v>2194.8799999999992</v>
      </c>
      <c r="L66" s="17">
        <f t="shared" si="9"/>
        <v>8920.31</v>
      </c>
    </row>
    <row r="67" spans="1:12" ht="25.5">
      <c r="A67" s="11" t="s">
        <v>145</v>
      </c>
      <c r="B67" s="12" t="s">
        <v>146</v>
      </c>
      <c r="C67" s="13" t="s">
        <v>147</v>
      </c>
      <c r="D67" s="14" t="s">
        <v>15</v>
      </c>
      <c r="E67" s="15">
        <v>966</v>
      </c>
      <c r="F67" s="16">
        <v>25</v>
      </c>
      <c r="G67" s="16">
        <v>0</v>
      </c>
      <c r="H67" s="16">
        <v>29.95</v>
      </c>
      <c r="I67" s="16" t="str">
        <f>TRUNC(F67 * (1 + 19.83 / 100), 2) &amp;CHAR(10)&amp; "(19.83%)"</f>
        <v>29,95
(19.83%)</v>
      </c>
      <c r="J67" s="16">
        <f t="shared" si="7"/>
        <v>0</v>
      </c>
      <c r="K67" s="16">
        <f t="shared" si="8"/>
        <v>28931.7</v>
      </c>
      <c r="L67" s="17">
        <f>TRUNC(E67 * TRUNC(F67 * (1 + 19.83 / 100), 2), 2)</f>
        <v>28931.7</v>
      </c>
    </row>
    <row r="68" spans="1:12" s="2" customFormat="1">
      <c r="A68" s="11"/>
      <c r="B68" s="12"/>
      <c r="C68" s="13"/>
      <c r="D68" s="14"/>
      <c r="E68" s="15"/>
      <c r="F68" s="16"/>
      <c r="G68" s="16"/>
      <c r="H68" s="16"/>
      <c r="I68" s="16"/>
      <c r="J68" s="16"/>
      <c r="K68" s="16"/>
      <c r="L68" s="17"/>
    </row>
    <row r="69" spans="1:12">
      <c r="A69" s="27" t="s">
        <v>148</v>
      </c>
      <c r="B69" s="28"/>
      <c r="C69" s="29" t="s">
        <v>149</v>
      </c>
      <c r="D69" s="29"/>
      <c r="E69" s="30"/>
      <c r="F69" s="29"/>
      <c r="G69" s="29"/>
      <c r="H69" s="29"/>
      <c r="I69" s="29"/>
      <c r="J69" s="31">
        <f>SUM(J70:J103)</f>
        <v>334088.04999999993</v>
      </c>
      <c r="K69" s="31">
        <f>SUM(K70:K103)</f>
        <v>1125385.7300000004</v>
      </c>
      <c r="L69" s="32">
        <f>SUM(L70:L103)</f>
        <v>1459473.78</v>
      </c>
    </row>
    <row r="70" spans="1:12" ht="38.25">
      <c r="A70" s="11" t="s">
        <v>150</v>
      </c>
      <c r="B70" s="18" t="s">
        <v>837</v>
      </c>
      <c r="C70" s="13" t="s">
        <v>151</v>
      </c>
      <c r="D70" s="14" t="s">
        <v>113</v>
      </c>
      <c r="E70" s="15">
        <v>1935</v>
      </c>
      <c r="F70" s="16">
        <v>8.77</v>
      </c>
      <c r="G70" s="16">
        <v>3.72</v>
      </c>
      <c r="H70" s="16">
        <v>7.24</v>
      </c>
      <c r="I70" s="16">
        <f t="shared" ref="I70:I103" si="10">TRUNC(F70 * (1 + 25.03 / 100), 2)</f>
        <v>10.96</v>
      </c>
      <c r="J70" s="16">
        <f t="shared" ref="J70:J103" si="11">TRUNC(E70 * G70, 2)</f>
        <v>7198.2</v>
      </c>
      <c r="K70" s="16">
        <f t="shared" ref="K70:K103" si="12">L70 - J70</f>
        <v>14009.399999999998</v>
      </c>
      <c r="L70" s="17">
        <f t="shared" ref="L70:L103" si="13">TRUNC(E70 * I70, 2)</f>
        <v>21207.599999999999</v>
      </c>
    </row>
    <row r="71" spans="1:12" ht="38.25">
      <c r="A71" s="11" t="s">
        <v>152</v>
      </c>
      <c r="B71" s="18" t="s">
        <v>829</v>
      </c>
      <c r="C71" s="13" t="s">
        <v>127</v>
      </c>
      <c r="D71" s="14" t="s">
        <v>113</v>
      </c>
      <c r="E71" s="15">
        <v>1261</v>
      </c>
      <c r="F71" s="16">
        <v>8.17</v>
      </c>
      <c r="G71" s="16">
        <v>2.52</v>
      </c>
      <c r="H71" s="16">
        <v>7.69</v>
      </c>
      <c r="I71" s="16">
        <f t="shared" si="10"/>
        <v>10.210000000000001</v>
      </c>
      <c r="J71" s="16">
        <f t="shared" si="11"/>
        <v>3177.72</v>
      </c>
      <c r="K71" s="16">
        <f t="shared" si="12"/>
        <v>9697.09</v>
      </c>
      <c r="L71" s="17">
        <f t="shared" si="13"/>
        <v>12874.81</v>
      </c>
    </row>
    <row r="72" spans="1:12" ht="38.25">
      <c r="A72" s="11" t="s">
        <v>153</v>
      </c>
      <c r="B72" s="18" t="s">
        <v>830</v>
      </c>
      <c r="C72" s="13" t="s">
        <v>129</v>
      </c>
      <c r="D72" s="14" t="s">
        <v>113</v>
      </c>
      <c r="E72" s="15">
        <v>5854</v>
      </c>
      <c r="F72" s="16">
        <v>7.59</v>
      </c>
      <c r="G72" s="16">
        <v>1.71</v>
      </c>
      <c r="H72" s="16">
        <v>7.77</v>
      </c>
      <c r="I72" s="16">
        <f t="shared" si="10"/>
        <v>9.48</v>
      </c>
      <c r="J72" s="16">
        <f t="shared" si="11"/>
        <v>10010.34</v>
      </c>
      <c r="K72" s="16">
        <f t="shared" si="12"/>
        <v>45485.58</v>
      </c>
      <c r="L72" s="17">
        <f t="shared" si="13"/>
        <v>55495.92</v>
      </c>
    </row>
    <row r="73" spans="1:12" ht="38.25">
      <c r="A73" s="11" t="s">
        <v>154</v>
      </c>
      <c r="B73" s="18" t="s">
        <v>838</v>
      </c>
      <c r="C73" s="13" t="s">
        <v>155</v>
      </c>
      <c r="D73" s="14" t="s">
        <v>113</v>
      </c>
      <c r="E73" s="15">
        <v>8623</v>
      </c>
      <c r="F73" s="16">
        <v>6.75</v>
      </c>
      <c r="G73" s="16">
        <v>1.19</v>
      </c>
      <c r="H73" s="16">
        <v>7.24</v>
      </c>
      <c r="I73" s="16">
        <f t="shared" si="10"/>
        <v>8.43</v>
      </c>
      <c r="J73" s="16">
        <f t="shared" si="11"/>
        <v>10261.370000000001</v>
      </c>
      <c r="K73" s="16">
        <f t="shared" si="12"/>
        <v>62430.52</v>
      </c>
      <c r="L73" s="17">
        <f t="shared" si="13"/>
        <v>72691.89</v>
      </c>
    </row>
    <row r="74" spans="1:12" ht="38.25">
      <c r="A74" s="11" t="s">
        <v>156</v>
      </c>
      <c r="B74" s="18" t="s">
        <v>839</v>
      </c>
      <c r="C74" s="13" t="s">
        <v>157</v>
      </c>
      <c r="D74" s="14" t="s">
        <v>113</v>
      </c>
      <c r="E74" s="15">
        <v>5568</v>
      </c>
      <c r="F74" s="16">
        <v>5.67</v>
      </c>
      <c r="G74" s="16">
        <v>0.83</v>
      </c>
      <c r="H74" s="16">
        <v>6.25</v>
      </c>
      <c r="I74" s="16">
        <f t="shared" si="10"/>
        <v>7.08</v>
      </c>
      <c r="J74" s="16">
        <f t="shared" si="11"/>
        <v>4621.4399999999996</v>
      </c>
      <c r="K74" s="16">
        <f t="shared" si="12"/>
        <v>34800</v>
      </c>
      <c r="L74" s="17">
        <f t="shared" si="13"/>
        <v>39421.440000000002</v>
      </c>
    </row>
    <row r="75" spans="1:12" ht="38.25">
      <c r="A75" s="11" t="s">
        <v>158</v>
      </c>
      <c r="B75" s="18" t="s">
        <v>831</v>
      </c>
      <c r="C75" s="13" t="s">
        <v>131</v>
      </c>
      <c r="D75" s="14" t="s">
        <v>113</v>
      </c>
      <c r="E75" s="15">
        <v>3440</v>
      </c>
      <c r="F75" s="16">
        <v>5.37</v>
      </c>
      <c r="G75" s="16">
        <v>0.53</v>
      </c>
      <c r="H75" s="16">
        <v>6.18</v>
      </c>
      <c r="I75" s="16">
        <f t="shared" si="10"/>
        <v>6.71</v>
      </c>
      <c r="J75" s="16">
        <f t="shared" si="11"/>
        <v>1823.2</v>
      </c>
      <c r="K75" s="16">
        <f t="shared" si="12"/>
        <v>21259.200000000001</v>
      </c>
      <c r="L75" s="17">
        <f t="shared" si="13"/>
        <v>23082.400000000001</v>
      </c>
    </row>
    <row r="76" spans="1:12" ht="38.25">
      <c r="A76" s="11" t="s">
        <v>159</v>
      </c>
      <c r="B76" s="18" t="s">
        <v>840</v>
      </c>
      <c r="C76" s="13" t="s">
        <v>160</v>
      </c>
      <c r="D76" s="14" t="s">
        <v>113</v>
      </c>
      <c r="E76" s="15">
        <v>5182</v>
      </c>
      <c r="F76" s="16">
        <v>6.02</v>
      </c>
      <c r="G76" s="16">
        <v>0.34</v>
      </c>
      <c r="H76" s="16">
        <v>7.18</v>
      </c>
      <c r="I76" s="16">
        <f t="shared" si="10"/>
        <v>7.52</v>
      </c>
      <c r="J76" s="16">
        <f t="shared" si="11"/>
        <v>1761.88</v>
      </c>
      <c r="K76" s="16">
        <f t="shared" si="12"/>
        <v>37206.76</v>
      </c>
      <c r="L76" s="17">
        <f t="shared" si="13"/>
        <v>38968.639999999999</v>
      </c>
    </row>
    <row r="77" spans="1:12" ht="38.25">
      <c r="A77" s="11" t="s">
        <v>161</v>
      </c>
      <c r="B77" s="18" t="s">
        <v>841</v>
      </c>
      <c r="C77" s="13" t="s">
        <v>162</v>
      </c>
      <c r="D77" s="14" t="s">
        <v>113</v>
      </c>
      <c r="E77" s="15">
        <v>1407</v>
      </c>
      <c r="F77" s="16">
        <v>5.85</v>
      </c>
      <c r="G77" s="16">
        <v>0.19</v>
      </c>
      <c r="H77" s="16">
        <v>7.12</v>
      </c>
      <c r="I77" s="16">
        <f t="shared" si="10"/>
        <v>7.31</v>
      </c>
      <c r="J77" s="16">
        <f t="shared" si="11"/>
        <v>267.33</v>
      </c>
      <c r="K77" s="16">
        <f t="shared" si="12"/>
        <v>10017.84</v>
      </c>
      <c r="L77" s="17">
        <f t="shared" si="13"/>
        <v>10285.17</v>
      </c>
    </row>
    <row r="78" spans="1:12" ht="25.5">
      <c r="A78" s="11" t="s">
        <v>163</v>
      </c>
      <c r="B78" s="18" t="s">
        <v>842</v>
      </c>
      <c r="C78" s="13" t="s">
        <v>164</v>
      </c>
      <c r="D78" s="14" t="s">
        <v>113</v>
      </c>
      <c r="E78" s="15">
        <v>1296</v>
      </c>
      <c r="F78" s="16">
        <v>7.87</v>
      </c>
      <c r="G78" s="16">
        <v>2.65</v>
      </c>
      <c r="H78" s="16">
        <v>7.18</v>
      </c>
      <c r="I78" s="16">
        <f t="shared" si="10"/>
        <v>9.83</v>
      </c>
      <c r="J78" s="16">
        <f t="shared" si="11"/>
        <v>3434.4</v>
      </c>
      <c r="K78" s="16">
        <f t="shared" si="12"/>
        <v>9305.2800000000007</v>
      </c>
      <c r="L78" s="17">
        <f t="shared" si="13"/>
        <v>12739.68</v>
      </c>
    </row>
    <row r="79" spans="1:12" ht="25.5">
      <c r="A79" s="11" t="s">
        <v>165</v>
      </c>
      <c r="B79" s="18" t="s">
        <v>843</v>
      </c>
      <c r="C79" s="13" t="s">
        <v>166</v>
      </c>
      <c r="D79" s="14" t="s">
        <v>113</v>
      </c>
      <c r="E79" s="15">
        <v>9099</v>
      </c>
      <c r="F79" s="16">
        <v>7.47</v>
      </c>
      <c r="G79" s="16">
        <v>1.76</v>
      </c>
      <c r="H79" s="16">
        <v>7.57</v>
      </c>
      <c r="I79" s="16">
        <f t="shared" si="10"/>
        <v>9.33</v>
      </c>
      <c r="J79" s="16">
        <f t="shared" si="11"/>
        <v>16014.24</v>
      </c>
      <c r="K79" s="16">
        <f t="shared" si="12"/>
        <v>68879.429999999993</v>
      </c>
      <c r="L79" s="17">
        <f t="shared" si="13"/>
        <v>84893.67</v>
      </c>
    </row>
    <row r="80" spans="1:12" ht="25.5">
      <c r="A80" s="11" t="s">
        <v>167</v>
      </c>
      <c r="B80" s="18" t="s">
        <v>844</v>
      </c>
      <c r="C80" s="13" t="s">
        <v>168</v>
      </c>
      <c r="D80" s="14" t="s">
        <v>113</v>
      </c>
      <c r="E80" s="15">
        <v>6526</v>
      </c>
      <c r="F80" s="16">
        <v>7.06</v>
      </c>
      <c r="G80" s="16">
        <v>1.1599999999999999</v>
      </c>
      <c r="H80" s="16">
        <v>7.66</v>
      </c>
      <c r="I80" s="16">
        <f t="shared" si="10"/>
        <v>8.82</v>
      </c>
      <c r="J80" s="16">
        <f t="shared" si="11"/>
        <v>7570.16</v>
      </c>
      <c r="K80" s="16">
        <f t="shared" si="12"/>
        <v>49989.16</v>
      </c>
      <c r="L80" s="17">
        <f t="shared" si="13"/>
        <v>57559.32</v>
      </c>
    </row>
    <row r="81" spans="1:12" ht="25.5">
      <c r="A81" s="11" t="s">
        <v>169</v>
      </c>
      <c r="B81" s="18" t="s">
        <v>845</v>
      </c>
      <c r="C81" s="13" t="s">
        <v>170</v>
      </c>
      <c r="D81" s="14" t="s">
        <v>113</v>
      </c>
      <c r="E81" s="15">
        <v>614</v>
      </c>
      <c r="F81" s="16">
        <v>5.34</v>
      </c>
      <c r="G81" s="16">
        <v>0.53</v>
      </c>
      <c r="H81" s="16">
        <v>6.14</v>
      </c>
      <c r="I81" s="16">
        <f t="shared" si="10"/>
        <v>6.67</v>
      </c>
      <c r="J81" s="16">
        <f t="shared" si="11"/>
        <v>325.42</v>
      </c>
      <c r="K81" s="16">
        <f t="shared" si="12"/>
        <v>3769.96</v>
      </c>
      <c r="L81" s="17">
        <f t="shared" si="13"/>
        <v>4095.38</v>
      </c>
    </row>
    <row r="82" spans="1:12" ht="25.5">
      <c r="A82" s="11" t="s">
        <v>171</v>
      </c>
      <c r="B82" s="18" t="s">
        <v>846</v>
      </c>
      <c r="C82" s="13" t="s">
        <v>172</v>
      </c>
      <c r="D82" s="14" t="s">
        <v>113</v>
      </c>
      <c r="E82" s="15">
        <v>75</v>
      </c>
      <c r="F82" s="16">
        <v>5.14</v>
      </c>
      <c r="G82" s="16">
        <v>0.32</v>
      </c>
      <c r="H82" s="16">
        <v>6.1</v>
      </c>
      <c r="I82" s="16">
        <f t="shared" si="10"/>
        <v>6.42</v>
      </c>
      <c r="J82" s="16">
        <f t="shared" si="11"/>
        <v>24</v>
      </c>
      <c r="K82" s="16">
        <f t="shared" si="12"/>
        <v>457.5</v>
      </c>
      <c r="L82" s="17">
        <f t="shared" si="13"/>
        <v>481.5</v>
      </c>
    </row>
    <row r="83" spans="1:12" ht="25.5">
      <c r="A83" s="11" t="s">
        <v>173</v>
      </c>
      <c r="B83" s="18" t="s">
        <v>847</v>
      </c>
      <c r="C83" s="13" t="s">
        <v>174</v>
      </c>
      <c r="D83" s="14" t="s">
        <v>113</v>
      </c>
      <c r="E83" s="15">
        <v>25</v>
      </c>
      <c r="F83" s="16">
        <v>5.85</v>
      </c>
      <c r="G83" s="16">
        <v>0.17</v>
      </c>
      <c r="H83" s="16">
        <v>7.14</v>
      </c>
      <c r="I83" s="16">
        <f t="shared" si="10"/>
        <v>7.31</v>
      </c>
      <c r="J83" s="16">
        <f t="shared" si="11"/>
        <v>4.25</v>
      </c>
      <c r="K83" s="16">
        <f t="shared" si="12"/>
        <v>178.5</v>
      </c>
      <c r="L83" s="17">
        <f t="shared" si="13"/>
        <v>182.75</v>
      </c>
    </row>
    <row r="84" spans="1:12" ht="25.5">
      <c r="A84" s="11" t="s">
        <v>175</v>
      </c>
      <c r="B84" s="18" t="s">
        <v>848</v>
      </c>
      <c r="C84" s="13" t="s">
        <v>176</v>
      </c>
      <c r="D84" s="14" t="s">
        <v>113</v>
      </c>
      <c r="E84" s="15">
        <v>1555</v>
      </c>
      <c r="F84" s="16">
        <v>6.33</v>
      </c>
      <c r="G84" s="16">
        <v>0.79</v>
      </c>
      <c r="H84" s="16">
        <v>7.12</v>
      </c>
      <c r="I84" s="16">
        <f t="shared" si="10"/>
        <v>7.91</v>
      </c>
      <c r="J84" s="16">
        <f t="shared" si="11"/>
        <v>1228.45</v>
      </c>
      <c r="K84" s="16">
        <f t="shared" si="12"/>
        <v>11071.599999999999</v>
      </c>
      <c r="L84" s="17">
        <f t="shared" si="13"/>
        <v>12300.05</v>
      </c>
    </row>
    <row r="85" spans="1:12" ht="25.5">
      <c r="A85" s="11" t="s">
        <v>177</v>
      </c>
      <c r="B85" s="18" t="s">
        <v>849</v>
      </c>
      <c r="C85" s="13" t="s">
        <v>178</v>
      </c>
      <c r="D85" s="14" t="s">
        <v>113</v>
      </c>
      <c r="E85" s="15">
        <v>235</v>
      </c>
      <c r="F85" s="16">
        <v>11.51</v>
      </c>
      <c r="G85" s="16">
        <v>6.1</v>
      </c>
      <c r="H85" s="16">
        <v>8.2899999999999991</v>
      </c>
      <c r="I85" s="16">
        <f t="shared" ref="I85:I90" si="14">TRUNC(F85 * (1 + 25.03 / 100), 2)</f>
        <v>14.39</v>
      </c>
      <c r="J85" s="16">
        <f t="shared" ref="J85:J90" si="15">TRUNC(E85 * G85, 2)</f>
        <v>1433.5</v>
      </c>
      <c r="K85" s="16">
        <f t="shared" ref="K85:K90" si="16">L85 - J85</f>
        <v>1948.15</v>
      </c>
      <c r="L85" s="17">
        <f t="shared" ref="L85:L90" si="17">TRUNC(E85 * I85, 2)</f>
        <v>3381.65</v>
      </c>
    </row>
    <row r="86" spans="1:12" ht="25.5">
      <c r="A86" s="11" t="s">
        <v>921</v>
      </c>
      <c r="B86" s="18" t="s">
        <v>853</v>
      </c>
      <c r="C86" s="13" t="s">
        <v>186</v>
      </c>
      <c r="D86" s="14" t="s">
        <v>113</v>
      </c>
      <c r="E86" s="15">
        <v>160</v>
      </c>
      <c r="F86" s="16">
        <v>9.3000000000000007</v>
      </c>
      <c r="G86" s="16">
        <v>3.55</v>
      </c>
      <c r="H86" s="16">
        <v>8.07</v>
      </c>
      <c r="I86" s="16">
        <f t="shared" si="14"/>
        <v>11.62</v>
      </c>
      <c r="J86" s="16">
        <f t="shared" si="15"/>
        <v>568</v>
      </c>
      <c r="K86" s="16">
        <f t="shared" si="16"/>
        <v>1291.2</v>
      </c>
      <c r="L86" s="17">
        <f t="shared" si="17"/>
        <v>1859.2</v>
      </c>
    </row>
    <row r="87" spans="1:12" ht="25.5">
      <c r="A87" s="11" t="s">
        <v>922</v>
      </c>
      <c r="B87" s="18" t="s">
        <v>850</v>
      </c>
      <c r="C87" s="13" t="s">
        <v>179</v>
      </c>
      <c r="D87" s="14" t="s">
        <v>113</v>
      </c>
      <c r="E87" s="15">
        <v>367</v>
      </c>
      <c r="F87" s="16">
        <v>7.38</v>
      </c>
      <c r="G87" s="16">
        <v>1.89</v>
      </c>
      <c r="H87" s="16">
        <v>7.33</v>
      </c>
      <c r="I87" s="16">
        <f t="shared" si="14"/>
        <v>9.2200000000000006</v>
      </c>
      <c r="J87" s="16">
        <f t="shared" si="15"/>
        <v>693.63</v>
      </c>
      <c r="K87" s="16">
        <f t="shared" si="16"/>
        <v>2690.1099999999997</v>
      </c>
      <c r="L87" s="17">
        <f t="shared" si="17"/>
        <v>3383.74</v>
      </c>
    </row>
    <row r="88" spans="1:12" ht="25.5">
      <c r="A88" s="11" t="s">
        <v>180</v>
      </c>
      <c r="B88" s="18" t="s">
        <v>851</v>
      </c>
      <c r="C88" s="13" t="s">
        <v>181</v>
      </c>
      <c r="D88" s="14" t="s">
        <v>113</v>
      </c>
      <c r="E88" s="15">
        <v>489</v>
      </c>
      <c r="F88" s="16">
        <v>5.68</v>
      </c>
      <c r="G88" s="16">
        <v>0.85</v>
      </c>
      <c r="H88" s="16">
        <v>6.25</v>
      </c>
      <c r="I88" s="16">
        <f t="shared" si="14"/>
        <v>7.1</v>
      </c>
      <c r="J88" s="16">
        <f t="shared" si="15"/>
        <v>415.65</v>
      </c>
      <c r="K88" s="16">
        <f t="shared" si="16"/>
        <v>3056.25</v>
      </c>
      <c r="L88" s="17">
        <f t="shared" si="17"/>
        <v>3471.9</v>
      </c>
    </row>
    <row r="89" spans="1:12" ht="25.5">
      <c r="A89" s="11" t="s">
        <v>182</v>
      </c>
      <c r="B89" s="18" t="s">
        <v>852</v>
      </c>
      <c r="C89" s="13" t="s">
        <v>183</v>
      </c>
      <c r="D89" s="14" t="s">
        <v>113</v>
      </c>
      <c r="E89" s="15">
        <v>343</v>
      </c>
      <c r="F89" s="16">
        <v>5</v>
      </c>
      <c r="G89" s="16">
        <v>0.15</v>
      </c>
      <c r="H89" s="16">
        <v>6.1</v>
      </c>
      <c r="I89" s="16">
        <f t="shared" si="14"/>
        <v>6.25</v>
      </c>
      <c r="J89" s="16">
        <f t="shared" si="15"/>
        <v>51.45</v>
      </c>
      <c r="K89" s="16">
        <f t="shared" si="16"/>
        <v>2092.3000000000002</v>
      </c>
      <c r="L89" s="17">
        <f t="shared" si="17"/>
        <v>2143.75</v>
      </c>
    </row>
    <row r="90" spans="1:12" ht="25.5">
      <c r="A90" s="11" t="s">
        <v>923</v>
      </c>
      <c r="B90" s="12" t="s">
        <v>184</v>
      </c>
      <c r="C90" s="13" t="s">
        <v>185</v>
      </c>
      <c r="D90" s="14" t="s">
        <v>113</v>
      </c>
      <c r="E90" s="15">
        <v>380</v>
      </c>
      <c r="F90" s="16">
        <v>5.83</v>
      </c>
      <c r="G90" s="16">
        <v>0.13</v>
      </c>
      <c r="H90" s="16">
        <v>7.15</v>
      </c>
      <c r="I90" s="16">
        <f t="shared" si="14"/>
        <v>7.28</v>
      </c>
      <c r="J90" s="16">
        <f t="shared" si="15"/>
        <v>49.4</v>
      </c>
      <c r="K90" s="16">
        <f t="shared" si="16"/>
        <v>2717</v>
      </c>
      <c r="L90" s="17">
        <f t="shared" si="17"/>
        <v>2766.4</v>
      </c>
    </row>
    <row r="91" spans="1:12" ht="40.5" customHeight="1">
      <c r="A91" s="11" t="s">
        <v>924</v>
      </c>
      <c r="B91" s="18" t="s">
        <v>854</v>
      </c>
      <c r="C91" s="13" t="s">
        <v>187</v>
      </c>
      <c r="D91" s="14" t="s">
        <v>19</v>
      </c>
      <c r="E91" s="15">
        <v>1237</v>
      </c>
      <c r="F91" s="16">
        <v>50.1</v>
      </c>
      <c r="G91" s="16">
        <v>30.03</v>
      </c>
      <c r="H91" s="16">
        <v>32.61</v>
      </c>
      <c r="I91" s="16">
        <f t="shared" si="10"/>
        <v>62.64</v>
      </c>
      <c r="J91" s="16">
        <f t="shared" si="11"/>
        <v>37147.11</v>
      </c>
      <c r="K91" s="16">
        <f t="shared" si="12"/>
        <v>40338.569999999992</v>
      </c>
      <c r="L91" s="17">
        <f t="shared" si="13"/>
        <v>77485.679999999993</v>
      </c>
    </row>
    <row r="92" spans="1:12" ht="25.5">
      <c r="A92" s="11" t="s">
        <v>925</v>
      </c>
      <c r="B92" s="18" t="s">
        <v>855</v>
      </c>
      <c r="C92" s="13" t="s">
        <v>188</v>
      </c>
      <c r="D92" s="14" t="s">
        <v>19</v>
      </c>
      <c r="E92" s="15">
        <v>2969</v>
      </c>
      <c r="F92" s="16">
        <v>89.64</v>
      </c>
      <c r="G92" s="16">
        <v>49.65</v>
      </c>
      <c r="H92" s="16">
        <v>62.42</v>
      </c>
      <c r="I92" s="16">
        <f t="shared" si="10"/>
        <v>112.07</v>
      </c>
      <c r="J92" s="16">
        <f t="shared" si="11"/>
        <v>147410.85</v>
      </c>
      <c r="K92" s="16">
        <f t="shared" si="12"/>
        <v>185324.98</v>
      </c>
      <c r="L92" s="17">
        <f t="shared" si="13"/>
        <v>332735.83</v>
      </c>
    </row>
    <row r="93" spans="1:12" ht="38.25">
      <c r="A93" s="11" t="s">
        <v>926</v>
      </c>
      <c r="B93" s="18" t="s">
        <v>856</v>
      </c>
      <c r="C93" s="13" t="s">
        <v>189</v>
      </c>
      <c r="D93" s="14" t="s">
        <v>19</v>
      </c>
      <c r="E93" s="15">
        <v>2842</v>
      </c>
      <c r="F93" s="16">
        <v>26.63</v>
      </c>
      <c r="G93" s="16">
        <v>16.47</v>
      </c>
      <c r="H93" s="16">
        <v>16.82</v>
      </c>
      <c r="I93" s="16">
        <f t="shared" si="10"/>
        <v>33.29</v>
      </c>
      <c r="J93" s="16">
        <f t="shared" si="11"/>
        <v>46807.74</v>
      </c>
      <c r="K93" s="16">
        <f t="shared" si="12"/>
        <v>47802.439999999995</v>
      </c>
      <c r="L93" s="17">
        <f t="shared" si="13"/>
        <v>94610.18</v>
      </c>
    </row>
    <row r="94" spans="1:12" ht="38.25">
      <c r="A94" s="11" t="s">
        <v>927</v>
      </c>
      <c r="B94" s="18" t="s">
        <v>920</v>
      </c>
      <c r="C94" s="13" t="s">
        <v>190</v>
      </c>
      <c r="D94" s="14" t="s">
        <v>19</v>
      </c>
      <c r="E94" s="15">
        <v>864</v>
      </c>
      <c r="F94" s="16">
        <v>23.34</v>
      </c>
      <c r="G94" s="16">
        <v>10.24</v>
      </c>
      <c r="H94" s="16">
        <v>18.940000000000001</v>
      </c>
      <c r="I94" s="16">
        <f t="shared" si="10"/>
        <v>29.18</v>
      </c>
      <c r="J94" s="16">
        <f t="shared" si="11"/>
        <v>8847.36</v>
      </c>
      <c r="K94" s="16">
        <f t="shared" si="12"/>
        <v>16364.16</v>
      </c>
      <c r="L94" s="17">
        <f t="shared" si="13"/>
        <v>25211.52</v>
      </c>
    </row>
    <row r="95" spans="1:12" ht="25.5">
      <c r="A95" s="11" t="s">
        <v>928</v>
      </c>
      <c r="B95" s="18" t="s">
        <v>857</v>
      </c>
      <c r="C95" s="13" t="s">
        <v>191</v>
      </c>
      <c r="D95" s="14" t="s">
        <v>19</v>
      </c>
      <c r="E95" s="15">
        <v>66</v>
      </c>
      <c r="F95" s="16">
        <v>135.94999999999999</v>
      </c>
      <c r="G95" s="16">
        <v>63.56</v>
      </c>
      <c r="H95" s="16">
        <v>106.41</v>
      </c>
      <c r="I95" s="16">
        <f t="shared" si="10"/>
        <v>169.97</v>
      </c>
      <c r="J95" s="16">
        <f t="shared" si="11"/>
        <v>4194.96</v>
      </c>
      <c r="K95" s="16">
        <f t="shared" si="12"/>
        <v>7023.06</v>
      </c>
      <c r="L95" s="17">
        <f t="shared" si="13"/>
        <v>11218.02</v>
      </c>
    </row>
    <row r="96" spans="1:12" ht="25.5">
      <c r="A96" s="11" t="s">
        <v>929</v>
      </c>
      <c r="B96" s="12" t="s">
        <v>192</v>
      </c>
      <c r="C96" s="13" t="s">
        <v>193</v>
      </c>
      <c r="D96" s="14" t="s">
        <v>25</v>
      </c>
      <c r="E96" s="15">
        <v>89</v>
      </c>
      <c r="F96" s="16">
        <v>444</v>
      </c>
      <c r="G96" s="16">
        <v>20.79</v>
      </c>
      <c r="H96" s="16">
        <v>534.34</v>
      </c>
      <c r="I96" s="16">
        <f t="shared" si="10"/>
        <v>555.13</v>
      </c>
      <c r="J96" s="16">
        <f t="shared" si="11"/>
        <v>1850.31</v>
      </c>
      <c r="K96" s="16">
        <f t="shared" si="12"/>
        <v>47556.26</v>
      </c>
      <c r="L96" s="17">
        <f t="shared" si="13"/>
        <v>49406.57</v>
      </c>
    </row>
    <row r="97" spans="1:12" ht="38.25">
      <c r="A97" s="11" t="s">
        <v>930</v>
      </c>
      <c r="B97" s="12" t="s">
        <v>194</v>
      </c>
      <c r="C97" s="13" t="s">
        <v>195</v>
      </c>
      <c r="D97" s="14" t="s">
        <v>25</v>
      </c>
      <c r="E97" s="15">
        <v>692</v>
      </c>
      <c r="F97" s="16">
        <v>441.6</v>
      </c>
      <c r="G97" s="16">
        <v>18.62</v>
      </c>
      <c r="H97" s="16">
        <v>533.51</v>
      </c>
      <c r="I97" s="16">
        <f t="shared" si="10"/>
        <v>552.13</v>
      </c>
      <c r="J97" s="16">
        <f t="shared" si="11"/>
        <v>12885.04</v>
      </c>
      <c r="K97" s="16">
        <f t="shared" si="12"/>
        <v>369188.92000000004</v>
      </c>
      <c r="L97" s="17">
        <f t="shared" si="13"/>
        <v>382073.96</v>
      </c>
    </row>
    <row r="98" spans="1:12">
      <c r="A98" s="11" t="s">
        <v>931</v>
      </c>
      <c r="B98" s="18" t="s">
        <v>858</v>
      </c>
      <c r="C98" s="13" t="s">
        <v>196</v>
      </c>
      <c r="D98" s="14" t="s">
        <v>29</v>
      </c>
      <c r="E98" s="15">
        <v>15</v>
      </c>
      <c r="F98" s="16">
        <v>22.35</v>
      </c>
      <c r="G98" s="16">
        <v>5.52</v>
      </c>
      <c r="H98" s="16">
        <v>22.42</v>
      </c>
      <c r="I98" s="16">
        <f t="shared" si="10"/>
        <v>27.94</v>
      </c>
      <c r="J98" s="16">
        <f t="shared" si="11"/>
        <v>82.8</v>
      </c>
      <c r="K98" s="16">
        <f t="shared" si="12"/>
        <v>336.3</v>
      </c>
      <c r="L98" s="17">
        <f t="shared" si="13"/>
        <v>419.1</v>
      </c>
    </row>
    <row r="99" spans="1:12">
      <c r="A99" s="11" t="s">
        <v>932</v>
      </c>
      <c r="B99" s="18" t="s">
        <v>859</v>
      </c>
      <c r="C99" s="13" t="s">
        <v>197</v>
      </c>
      <c r="D99" s="14" t="s">
        <v>29</v>
      </c>
      <c r="E99" s="15">
        <v>276</v>
      </c>
      <c r="F99" s="16">
        <v>28.32</v>
      </c>
      <c r="G99" s="16">
        <v>5.82</v>
      </c>
      <c r="H99" s="16">
        <v>29.58</v>
      </c>
      <c r="I99" s="16">
        <f t="shared" si="10"/>
        <v>35.4</v>
      </c>
      <c r="J99" s="16">
        <f t="shared" si="11"/>
        <v>1606.32</v>
      </c>
      <c r="K99" s="16">
        <f t="shared" si="12"/>
        <v>8164.08</v>
      </c>
      <c r="L99" s="17">
        <f t="shared" si="13"/>
        <v>9770.4</v>
      </c>
    </row>
    <row r="100" spans="1:12">
      <c r="A100" s="11" t="s">
        <v>933</v>
      </c>
      <c r="B100" s="18" t="s">
        <v>860</v>
      </c>
      <c r="C100" s="13" t="s">
        <v>198</v>
      </c>
      <c r="D100" s="14" t="s">
        <v>29</v>
      </c>
      <c r="E100" s="15">
        <v>17</v>
      </c>
      <c r="F100" s="16">
        <v>16.829999999999998</v>
      </c>
      <c r="G100" s="16">
        <v>5.08</v>
      </c>
      <c r="H100" s="16">
        <v>15.96</v>
      </c>
      <c r="I100" s="16">
        <f t="shared" si="10"/>
        <v>21.04</v>
      </c>
      <c r="J100" s="16">
        <f t="shared" si="11"/>
        <v>86.36</v>
      </c>
      <c r="K100" s="16">
        <f t="shared" si="12"/>
        <v>271.32</v>
      </c>
      <c r="L100" s="17">
        <f t="shared" si="13"/>
        <v>357.68</v>
      </c>
    </row>
    <row r="101" spans="1:12">
      <c r="A101" s="11" t="s">
        <v>934</v>
      </c>
      <c r="B101" s="18" t="s">
        <v>861</v>
      </c>
      <c r="C101" s="13" t="s">
        <v>199</v>
      </c>
      <c r="D101" s="14" t="s">
        <v>29</v>
      </c>
      <c r="E101" s="15">
        <v>90</v>
      </c>
      <c r="F101" s="16">
        <v>27.88</v>
      </c>
      <c r="G101" s="16">
        <v>5.53</v>
      </c>
      <c r="H101" s="16">
        <v>29.32</v>
      </c>
      <c r="I101" s="16">
        <f t="shared" si="10"/>
        <v>34.85</v>
      </c>
      <c r="J101" s="16">
        <f t="shared" si="11"/>
        <v>497.7</v>
      </c>
      <c r="K101" s="16">
        <f t="shared" si="12"/>
        <v>2638.8</v>
      </c>
      <c r="L101" s="17">
        <f t="shared" si="13"/>
        <v>3136.5</v>
      </c>
    </row>
    <row r="102" spans="1:12">
      <c r="A102" s="11" t="s">
        <v>935</v>
      </c>
      <c r="B102" s="18" t="s">
        <v>862</v>
      </c>
      <c r="C102" s="13" t="s">
        <v>200</v>
      </c>
      <c r="D102" s="14" t="s">
        <v>29</v>
      </c>
      <c r="E102" s="15">
        <v>15</v>
      </c>
      <c r="F102" s="16">
        <v>21.98</v>
      </c>
      <c r="G102" s="16">
        <v>5.45</v>
      </c>
      <c r="H102" s="16">
        <v>22.03</v>
      </c>
      <c r="I102" s="16">
        <f t="shared" si="10"/>
        <v>27.48</v>
      </c>
      <c r="J102" s="16">
        <f t="shared" si="11"/>
        <v>81.75</v>
      </c>
      <c r="K102" s="16">
        <f t="shared" si="12"/>
        <v>330.45</v>
      </c>
      <c r="L102" s="17">
        <f t="shared" si="13"/>
        <v>412.2</v>
      </c>
    </row>
    <row r="103" spans="1:12" ht="14.25" customHeight="1">
      <c r="A103" s="11" t="s">
        <v>936</v>
      </c>
      <c r="B103" s="18" t="s">
        <v>863</v>
      </c>
      <c r="C103" s="13" t="s">
        <v>201</v>
      </c>
      <c r="D103" s="14" t="s">
        <v>29</v>
      </c>
      <c r="E103" s="15">
        <v>284</v>
      </c>
      <c r="F103" s="16">
        <v>26.33</v>
      </c>
      <c r="G103" s="16">
        <v>5.83</v>
      </c>
      <c r="H103" s="16">
        <v>27.09</v>
      </c>
      <c r="I103" s="16">
        <f t="shared" si="10"/>
        <v>32.92</v>
      </c>
      <c r="J103" s="16">
        <f t="shared" si="11"/>
        <v>1655.72</v>
      </c>
      <c r="K103" s="16">
        <f t="shared" si="12"/>
        <v>7693.56</v>
      </c>
      <c r="L103" s="17">
        <f t="shared" si="13"/>
        <v>9349.2800000000007</v>
      </c>
    </row>
    <row r="104" spans="1:12">
      <c r="A104" s="11"/>
      <c r="B104" s="18"/>
      <c r="C104" s="13"/>
      <c r="D104" s="14"/>
      <c r="E104" s="15"/>
      <c r="F104" s="16"/>
      <c r="G104" s="16"/>
      <c r="H104" s="16"/>
      <c r="I104" s="16"/>
      <c r="J104" s="16"/>
      <c r="K104" s="16"/>
      <c r="L104" s="17"/>
    </row>
    <row r="105" spans="1:12">
      <c r="A105" s="19" t="s">
        <v>202</v>
      </c>
      <c r="B105" s="20"/>
      <c r="C105" s="7" t="s">
        <v>203</v>
      </c>
      <c r="D105" s="7"/>
      <c r="E105" s="8"/>
      <c r="F105" s="7"/>
      <c r="G105" s="7"/>
      <c r="H105" s="7"/>
      <c r="I105" s="7"/>
      <c r="J105" s="9">
        <f>SUM(J106:J110)</f>
        <v>120243.64</v>
      </c>
      <c r="K105" s="9">
        <f>SUM(K106:K110)</f>
        <v>205664.59999999998</v>
      </c>
      <c r="L105" s="10">
        <f>SUM(L106:L110)</f>
        <v>325908.23999999993</v>
      </c>
    </row>
    <row r="106" spans="1:12" ht="25.5">
      <c r="A106" s="11" t="s">
        <v>204</v>
      </c>
      <c r="B106" s="12" t="s">
        <v>205</v>
      </c>
      <c r="C106" s="13" t="s">
        <v>206</v>
      </c>
      <c r="D106" s="14" t="s">
        <v>19</v>
      </c>
      <c r="E106" s="15">
        <v>4437</v>
      </c>
      <c r="F106" s="16">
        <v>37.409999999999997</v>
      </c>
      <c r="G106" s="16">
        <v>24.49</v>
      </c>
      <c r="H106" s="16">
        <v>22.28</v>
      </c>
      <c r="I106" s="16">
        <f>TRUNC(F106 * (1 + 25.03 / 100), 2)</f>
        <v>46.77</v>
      </c>
      <c r="J106" s="16">
        <f>TRUNC(E106 * G106, 2)</f>
        <v>108662.13</v>
      </c>
      <c r="K106" s="16">
        <f>L106 - J106</f>
        <v>98856.359999999986</v>
      </c>
      <c r="L106" s="17">
        <f>TRUNC(E106 * I106, 2)</f>
        <v>207518.49</v>
      </c>
    </row>
    <row r="107" spans="1:12" ht="38.25">
      <c r="A107" s="11" t="s">
        <v>207</v>
      </c>
      <c r="B107" s="12" t="s">
        <v>208</v>
      </c>
      <c r="C107" s="13" t="s">
        <v>209</v>
      </c>
      <c r="D107" s="14" t="s">
        <v>19</v>
      </c>
      <c r="E107" s="15">
        <v>4.5</v>
      </c>
      <c r="F107" s="16">
        <v>59.09</v>
      </c>
      <c r="G107" s="16">
        <v>30.47</v>
      </c>
      <c r="H107" s="16">
        <v>43.41</v>
      </c>
      <c r="I107" s="16">
        <f>TRUNC(F107 * (1 + 25.03 / 100), 2)</f>
        <v>73.88</v>
      </c>
      <c r="J107" s="16">
        <f>TRUNC(E107 * G107, 2)</f>
        <v>137.11000000000001</v>
      </c>
      <c r="K107" s="16">
        <f>L107 - J107</f>
        <v>195.34999999999997</v>
      </c>
      <c r="L107" s="17">
        <f>TRUNC(E107 * I107, 2)</f>
        <v>332.46</v>
      </c>
    </row>
    <row r="108" spans="1:12" ht="25.5">
      <c r="A108" s="11" t="s">
        <v>210</v>
      </c>
      <c r="B108" s="12" t="s">
        <v>211</v>
      </c>
      <c r="C108" s="13" t="s">
        <v>212</v>
      </c>
      <c r="D108" s="14" t="s">
        <v>19</v>
      </c>
      <c r="E108" s="15">
        <v>98</v>
      </c>
      <c r="F108" s="16">
        <v>653.99</v>
      </c>
      <c r="G108" s="16">
        <v>108</v>
      </c>
      <c r="H108" s="16">
        <v>709.68</v>
      </c>
      <c r="I108" s="16">
        <f>TRUNC(F108 * (1 + 25.03 / 100), 2)</f>
        <v>817.68</v>
      </c>
      <c r="J108" s="16">
        <f>TRUNC(E108 * G108, 2)</f>
        <v>10584</v>
      </c>
      <c r="K108" s="16">
        <f>L108 - J108</f>
        <v>69548.639999999999</v>
      </c>
      <c r="L108" s="17">
        <f>TRUNC(E108 * I108, 2)</f>
        <v>80132.639999999999</v>
      </c>
    </row>
    <row r="109" spans="1:12">
      <c r="A109" s="11" t="s">
        <v>213</v>
      </c>
      <c r="B109" s="12" t="s">
        <v>214</v>
      </c>
      <c r="C109" s="13" t="s">
        <v>215</v>
      </c>
      <c r="D109" s="14" t="s">
        <v>19</v>
      </c>
      <c r="E109" s="15">
        <v>117</v>
      </c>
      <c r="F109" s="16">
        <v>185</v>
      </c>
      <c r="G109" s="16">
        <v>0</v>
      </c>
      <c r="H109" s="16">
        <v>231.3</v>
      </c>
      <c r="I109" s="16">
        <f>TRUNC(F109 * (1 + 25.03 / 100), 2)</f>
        <v>231.3</v>
      </c>
      <c r="J109" s="16">
        <f>TRUNC(E109 * G109, 2)</f>
        <v>0</v>
      </c>
      <c r="K109" s="16">
        <f>L109 - J109</f>
        <v>27062.1</v>
      </c>
      <c r="L109" s="17">
        <f>TRUNC(E109 * I109, 2)</f>
        <v>27062.1</v>
      </c>
    </row>
    <row r="110" spans="1:12">
      <c r="A110" s="11" t="s">
        <v>216</v>
      </c>
      <c r="B110" s="12" t="s">
        <v>217</v>
      </c>
      <c r="C110" s="13" t="s">
        <v>218</v>
      </c>
      <c r="D110" s="14" t="s">
        <v>19</v>
      </c>
      <c r="E110" s="15">
        <v>45</v>
      </c>
      <c r="F110" s="16">
        <v>193.07</v>
      </c>
      <c r="G110" s="16">
        <v>19.12</v>
      </c>
      <c r="H110" s="16">
        <v>222.27</v>
      </c>
      <c r="I110" s="16">
        <f>TRUNC(F110 * (1 + 25.03 / 100), 2)</f>
        <v>241.39</v>
      </c>
      <c r="J110" s="16">
        <f>TRUNC(E110 * G110, 2)</f>
        <v>860.4</v>
      </c>
      <c r="K110" s="16">
        <f>L110 - J110</f>
        <v>10002.15</v>
      </c>
      <c r="L110" s="17">
        <f>TRUNC(E110 * I110, 2)</f>
        <v>10862.55</v>
      </c>
    </row>
    <row r="111" spans="1:12">
      <c r="A111" s="11"/>
      <c r="B111" s="12"/>
      <c r="C111" s="13"/>
      <c r="D111" s="14"/>
      <c r="E111" s="15"/>
      <c r="F111" s="16"/>
      <c r="G111" s="16"/>
      <c r="H111" s="16"/>
      <c r="I111" s="16"/>
      <c r="J111" s="16"/>
      <c r="K111" s="16"/>
      <c r="L111" s="17"/>
    </row>
    <row r="112" spans="1:12">
      <c r="A112" s="19" t="s">
        <v>219</v>
      </c>
      <c r="B112" s="20"/>
      <c r="C112" s="7" t="s">
        <v>220</v>
      </c>
      <c r="D112" s="7"/>
      <c r="E112" s="8"/>
      <c r="F112" s="7"/>
      <c r="G112" s="7"/>
      <c r="H112" s="7"/>
      <c r="I112" s="7"/>
      <c r="J112" s="9">
        <f>SUM(J113:J116)</f>
        <v>20980.53</v>
      </c>
      <c r="K112" s="9">
        <f>SUM(K113:K116)</f>
        <v>88176.02</v>
      </c>
      <c r="L112" s="10">
        <f>SUM(L113:L116)</f>
        <v>109156.55</v>
      </c>
    </row>
    <row r="113" spans="1:12" ht="38.25">
      <c r="A113" s="11" t="s">
        <v>221</v>
      </c>
      <c r="B113" s="18" t="s">
        <v>864</v>
      </c>
      <c r="C113" s="13" t="s">
        <v>222</v>
      </c>
      <c r="D113" s="14" t="s">
        <v>19</v>
      </c>
      <c r="E113" s="15">
        <v>1312</v>
      </c>
      <c r="F113" s="16">
        <v>13.82</v>
      </c>
      <c r="G113" s="16">
        <v>3.09</v>
      </c>
      <c r="H113" s="16">
        <v>14.18</v>
      </c>
      <c r="I113" s="16">
        <f>TRUNC(F113 * (1 + 25.03 / 100), 2)</f>
        <v>17.27</v>
      </c>
      <c r="J113" s="16">
        <f>TRUNC(E113 * G113, 2)</f>
        <v>4054.08</v>
      </c>
      <c r="K113" s="16">
        <f>L113 - J113</f>
        <v>18604.160000000003</v>
      </c>
      <c r="L113" s="17">
        <f>TRUNC(E113 * I113, 2)</f>
        <v>22658.240000000002</v>
      </c>
    </row>
    <row r="114" spans="1:12" ht="38.25">
      <c r="A114" s="11" t="s">
        <v>223</v>
      </c>
      <c r="B114" s="18" t="s">
        <v>865</v>
      </c>
      <c r="C114" s="13" t="s">
        <v>224</v>
      </c>
      <c r="D114" s="14" t="s">
        <v>19</v>
      </c>
      <c r="E114" s="15">
        <v>1312</v>
      </c>
      <c r="F114" s="16">
        <v>38.979999999999997</v>
      </c>
      <c r="G114" s="16">
        <v>4.3</v>
      </c>
      <c r="H114" s="16">
        <v>44.43</v>
      </c>
      <c r="I114" s="16">
        <f>TRUNC(F114 * (1 + 25.03 / 100), 2)</f>
        <v>48.73</v>
      </c>
      <c r="J114" s="16">
        <f>TRUNC(E114 * G114, 2)</f>
        <v>5641.6</v>
      </c>
      <c r="K114" s="16">
        <f>L114 - J114</f>
        <v>58292.160000000003</v>
      </c>
      <c r="L114" s="17">
        <f>TRUNC(E114 * I114, 2)</f>
        <v>63933.760000000002</v>
      </c>
    </row>
    <row r="115" spans="1:12" ht="24" customHeight="1">
      <c r="A115" s="11" t="s">
        <v>225</v>
      </c>
      <c r="B115" s="12" t="s">
        <v>226</v>
      </c>
      <c r="C115" s="13" t="s">
        <v>227</v>
      </c>
      <c r="D115" s="14" t="s">
        <v>29</v>
      </c>
      <c r="E115" s="15">
        <v>220</v>
      </c>
      <c r="F115" s="16">
        <v>50.84</v>
      </c>
      <c r="G115" s="16">
        <v>32.99</v>
      </c>
      <c r="H115" s="16">
        <v>30.57</v>
      </c>
      <c r="I115" s="16">
        <f>TRUNC(F115 * (1 + 25.03 / 100), 2)</f>
        <v>63.56</v>
      </c>
      <c r="J115" s="16">
        <f>TRUNC(E115 * G115, 2)</f>
        <v>7257.8</v>
      </c>
      <c r="K115" s="16">
        <f>L115 - J115</f>
        <v>6725.4000000000005</v>
      </c>
      <c r="L115" s="17">
        <f>TRUNC(E115 * I115, 2)</f>
        <v>13983.2</v>
      </c>
    </row>
    <row r="116" spans="1:12" ht="25.5">
      <c r="A116" s="11" t="s">
        <v>228</v>
      </c>
      <c r="B116" s="12" t="s">
        <v>229</v>
      </c>
      <c r="C116" s="13" t="s">
        <v>230</v>
      </c>
      <c r="D116" s="14" t="s">
        <v>29</v>
      </c>
      <c r="E116" s="15">
        <v>285</v>
      </c>
      <c r="F116" s="16">
        <v>24.09</v>
      </c>
      <c r="G116" s="16">
        <v>14.13</v>
      </c>
      <c r="H116" s="16">
        <v>15.98</v>
      </c>
      <c r="I116" s="16">
        <f>TRUNC(F116 * (1 + 25.03 / 100), 2)</f>
        <v>30.11</v>
      </c>
      <c r="J116" s="16">
        <f>TRUNC(E116 * G116, 2)</f>
        <v>4027.05</v>
      </c>
      <c r="K116" s="16">
        <f>L116 - J116</f>
        <v>4554.3</v>
      </c>
      <c r="L116" s="17">
        <f>TRUNC(E116 * I116, 2)</f>
        <v>8581.35</v>
      </c>
    </row>
    <row r="117" spans="1:12">
      <c r="A117" s="11"/>
      <c r="B117" s="12"/>
      <c r="C117" s="13"/>
      <c r="D117" s="14"/>
      <c r="E117" s="15"/>
      <c r="F117" s="16"/>
      <c r="G117" s="16"/>
      <c r="H117" s="16"/>
      <c r="I117" s="16"/>
      <c r="J117" s="16"/>
      <c r="K117" s="16"/>
      <c r="L117" s="17"/>
    </row>
    <row r="118" spans="1:12">
      <c r="A118" s="19" t="s">
        <v>231</v>
      </c>
      <c r="B118" s="20"/>
      <c r="C118" s="7" t="s">
        <v>232</v>
      </c>
      <c r="D118" s="7"/>
      <c r="E118" s="8"/>
      <c r="F118" s="7"/>
      <c r="G118" s="7"/>
      <c r="H118" s="7"/>
      <c r="I118" s="7"/>
      <c r="J118" s="9">
        <f>SUM(J119:J139)</f>
        <v>54591.439999999995</v>
      </c>
      <c r="K118" s="9">
        <f>SUM(K119:K139)</f>
        <v>477395.55999999994</v>
      </c>
      <c r="L118" s="10">
        <f>SUM(L119:L139)</f>
        <v>531986.99999999988</v>
      </c>
    </row>
    <row r="119" spans="1:12" ht="38.25">
      <c r="A119" s="11" t="s">
        <v>233</v>
      </c>
      <c r="B119" s="18" t="s">
        <v>867</v>
      </c>
      <c r="C119" s="13" t="s">
        <v>234</v>
      </c>
      <c r="D119" s="14" t="s">
        <v>15</v>
      </c>
      <c r="E119" s="15">
        <v>9</v>
      </c>
      <c r="F119" s="16">
        <v>540.95000000000005</v>
      </c>
      <c r="G119" s="16">
        <v>15.46</v>
      </c>
      <c r="H119" s="16">
        <v>660.88</v>
      </c>
      <c r="I119" s="16">
        <f t="shared" ref="I119:I128" si="18">TRUNC(F119 * (1 + 25.03 / 100), 2)</f>
        <v>676.34</v>
      </c>
      <c r="J119" s="16">
        <f t="shared" ref="J119:J139" si="19">TRUNC(E119 * G119, 2)</f>
        <v>139.13999999999999</v>
      </c>
      <c r="K119" s="16">
        <f t="shared" ref="K119:K139" si="20">L119 - J119</f>
        <v>5947.92</v>
      </c>
      <c r="L119" s="17">
        <f t="shared" ref="L119:L128" si="21">TRUNC(E119 * I119, 2)</f>
        <v>6087.06</v>
      </c>
    </row>
    <row r="120" spans="1:12" ht="51">
      <c r="A120" s="11" t="s">
        <v>235</v>
      </c>
      <c r="B120" s="12" t="s">
        <v>236</v>
      </c>
      <c r="C120" s="13" t="s">
        <v>237</v>
      </c>
      <c r="D120" s="14" t="s">
        <v>15</v>
      </c>
      <c r="E120" s="15">
        <v>6</v>
      </c>
      <c r="F120" s="16">
        <v>1468.98</v>
      </c>
      <c r="G120" s="16">
        <v>50.81</v>
      </c>
      <c r="H120" s="16">
        <v>1785.85</v>
      </c>
      <c r="I120" s="16">
        <f t="shared" si="18"/>
        <v>1836.66</v>
      </c>
      <c r="J120" s="16">
        <f t="shared" si="19"/>
        <v>304.86</v>
      </c>
      <c r="K120" s="16">
        <f t="shared" si="20"/>
        <v>10715.099999999999</v>
      </c>
      <c r="L120" s="17">
        <f t="shared" si="21"/>
        <v>11019.96</v>
      </c>
    </row>
    <row r="121" spans="1:12" ht="38.25">
      <c r="A121" s="11" t="s">
        <v>238</v>
      </c>
      <c r="B121" s="12" t="s">
        <v>239</v>
      </c>
      <c r="C121" s="13" t="s">
        <v>240</v>
      </c>
      <c r="D121" s="14" t="s">
        <v>15</v>
      </c>
      <c r="E121" s="15">
        <v>26</v>
      </c>
      <c r="F121" s="16">
        <v>1192.04</v>
      </c>
      <c r="G121" s="16">
        <v>54.38</v>
      </c>
      <c r="H121" s="16">
        <v>1436.02</v>
      </c>
      <c r="I121" s="16">
        <f t="shared" si="18"/>
        <v>1490.4</v>
      </c>
      <c r="J121" s="16">
        <f t="shared" si="19"/>
        <v>1413.88</v>
      </c>
      <c r="K121" s="16">
        <f t="shared" si="20"/>
        <v>37336.520000000004</v>
      </c>
      <c r="L121" s="17">
        <f t="shared" si="21"/>
        <v>38750.400000000001</v>
      </c>
    </row>
    <row r="122" spans="1:12" ht="25.5">
      <c r="A122" s="11" t="s">
        <v>241</v>
      </c>
      <c r="B122" s="12" t="s">
        <v>242</v>
      </c>
      <c r="C122" s="13" t="s">
        <v>243</v>
      </c>
      <c r="D122" s="14" t="s">
        <v>19</v>
      </c>
      <c r="E122" s="15">
        <v>92</v>
      </c>
      <c r="F122" s="16">
        <v>376.64</v>
      </c>
      <c r="G122" s="16">
        <v>8.69</v>
      </c>
      <c r="H122" s="16">
        <v>462.22</v>
      </c>
      <c r="I122" s="16">
        <f t="shared" si="18"/>
        <v>470.91</v>
      </c>
      <c r="J122" s="16">
        <f t="shared" si="19"/>
        <v>799.48</v>
      </c>
      <c r="K122" s="16">
        <f t="shared" si="20"/>
        <v>42524.24</v>
      </c>
      <c r="L122" s="17">
        <f t="shared" si="21"/>
        <v>43323.72</v>
      </c>
    </row>
    <row r="123" spans="1:12" ht="25.5">
      <c r="A123" s="11" t="s">
        <v>244</v>
      </c>
      <c r="B123" s="12" t="s">
        <v>245</v>
      </c>
      <c r="C123" s="13" t="s">
        <v>246</v>
      </c>
      <c r="D123" s="14" t="s">
        <v>15</v>
      </c>
      <c r="E123" s="15">
        <v>8</v>
      </c>
      <c r="F123" s="16">
        <v>650.1</v>
      </c>
      <c r="G123" s="16">
        <v>134.03</v>
      </c>
      <c r="H123" s="16">
        <v>678.79</v>
      </c>
      <c r="I123" s="16">
        <f t="shared" si="18"/>
        <v>812.82</v>
      </c>
      <c r="J123" s="16">
        <f t="shared" si="19"/>
        <v>1072.24</v>
      </c>
      <c r="K123" s="16">
        <f t="shared" si="20"/>
        <v>5430.3200000000006</v>
      </c>
      <c r="L123" s="17">
        <f t="shared" si="21"/>
        <v>6502.56</v>
      </c>
    </row>
    <row r="124" spans="1:12" ht="25.5">
      <c r="A124" s="11" t="s">
        <v>247</v>
      </c>
      <c r="B124" s="12" t="s">
        <v>248</v>
      </c>
      <c r="C124" s="13" t="s">
        <v>249</v>
      </c>
      <c r="D124" s="14" t="s">
        <v>15</v>
      </c>
      <c r="E124" s="15">
        <v>4</v>
      </c>
      <c r="F124" s="16">
        <v>679.06</v>
      </c>
      <c r="G124" s="16">
        <v>69.53</v>
      </c>
      <c r="H124" s="16">
        <v>779.49</v>
      </c>
      <c r="I124" s="16">
        <f t="shared" si="18"/>
        <v>849.02</v>
      </c>
      <c r="J124" s="16">
        <f t="shared" si="19"/>
        <v>278.12</v>
      </c>
      <c r="K124" s="16">
        <f t="shared" si="20"/>
        <v>3117.96</v>
      </c>
      <c r="L124" s="17">
        <f t="shared" si="21"/>
        <v>3396.08</v>
      </c>
    </row>
    <row r="125" spans="1:12" ht="38.25">
      <c r="A125" s="11" t="s">
        <v>250</v>
      </c>
      <c r="B125" s="12" t="s">
        <v>251</v>
      </c>
      <c r="C125" s="13" t="s">
        <v>252</v>
      </c>
      <c r="D125" s="14" t="s">
        <v>15</v>
      </c>
      <c r="E125" s="15">
        <v>3</v>
      </c>
      <c r="F125" s="16">
        <v>407.06</v>
      </c>
      <c r="G125" s="16">
        <v>144.94</v>
      </c>
      <c r="H125" s="16">
        <v>364</v>
      </c>
      <c r="I125" s="16">
        <f t="shared" si="18"/>
        <v>508.94</v>
      </c>
      <c r="J125" s="16">
        <f t="shared" si="19"/>
        <v>434.82</v>
      </c>
      <c r="K125" s="16">
        <f t="shared" si="20"/>
        <v>1092</v>
      </c>
      <c r="L125" s="17">
        <f t="shared" si="21"/>
        <v>1526.82</v>
      </c>
    </row>
    <row r="126" spans="1:12" ht="51">
      <c r="A126" s="11" t="s">
        <v>253</v>
      </c>
      <c r="B126" s="12" t="s">
        <v>254</v>
      </c>
      <c r="C126" s="13" t="s">
        <v>255</v>
      </c>
      <c r="D126" s="14" t="s">
        <v>15</v>
      </c>
      <c r="E126" s="15">
        <v>6</v>
      </c>
      <c r="F126" s="16">
        <v>588.67999999999995</v>
      </c>
      <c r="G126" s="16">
        <v>142.37</v>
      </c>
      <c r="H126" s="16">
        <v>593.65</v>
      </c>
      <c r="I126" s="16">
        <f t="shared" si="18"/>
        <v>736.02</v>
      </c>
      <c r="J126" s="16">
        <f t="shared" si="19"/>
        <v>854.22</v>
      </c>
      <c r="K126" s="16">
        <f t="shared" si="20"/>
        <v>3561.8999999999996</v>
      </c>
      <c r="L126" s="17">
        <f t="shared" si="21"/>
        <v>4416.12</v>
      </c>
    </row>
    <row r="127" spans="1:12" ht="51">
      <c r="A127" s="11" t="s">
        <v>256</v>
      </c>
      <c r="B127" s="12" t="s">
        <v>257</v>
      </c>
      <c r="C127" s="13" t="s">
        <v>258</v>
      </c>
      <c r="D127" s="14" t="s">
        <v>15</v>
      </c>
      <c r="E127" s="15">
        <v>4</v>
      </c>
      <c r="F127" s="16">
        <v>380.33</v>
      </c>
      <c r="G127" s="16">
        <v>87.91</v>
      </c>
      <c r="H127" s="16">
        <v>387.61</v>
      </c>
      <c r="I127" s="16">
        <f t="shared" si="18"/>
        <v>475.52</v>
      </c>
      <c r="J127" s="16">
        <f t="shared" si="19"/>
        <v>351.64</v>
      </c>
      <c r="K127" s="16">
        <f t="shared" si="20"/>
        <v>1550.44</v>
      </c>
      <c r="L127" s="17">
        <f t="shared" si="21"/>
        <v>1902.08</v>
      </c>
    </row>
    <row r="128" spans="1:12" ht="51">
      <c r="A128" s="11" t="s">
        <v>259</v>
      </c>
      <c r="B128" s="12" t="s">
        <v>260</v>
      </c>
      <c r="C128" s="13" t="s">
        <v>261</v>
      </c>
      <c r="D128" s="14" t="s">
        <v>15</v>
      </c>
      <c r="E128" s="15">
        <v>34</v>
      </c>
      <c r="F128" s="16">
        <v>748.93</v>
      </c>
      <c r="G128" s="16">
        <v>180.11</v>
      </c>
      <c r="H128" s="16">
        <v>756.27</v>
      </c>
      <c r="I128" s="16">
        <f t="shared" si="18"/>
        <v>936.38</v>
      </c>
      <c r="J128" s="16">
        <f t="shared" si="19"/>
        <v>6123.74</v>
      </c>
      <c r="K128" s="16">
        <f t="shared" si="20"/>
        <v>25713.18</v>
      </c>
      <c r="L128" s="17">
        <f t="shared" si="21"/>
        <v>31836.92</v>
      </c>
    </row>
    <row r="129" spans="1:12" ht="51">
      <c r="A129" s="11" t="s">
        <v>262</v>
      </c>
      <c r="B129" s="12" t="s">
        <v>263</v>
      </c>
      <c r="C129" s="13" t="s">
        <v>264</v>
      </c>
      <c r="D129" s="14" t="s">
        <v>15</v>
      </c>
      <c r="E129" s="15">
        <v>45</v>
      </c>
      <c r="F129" s="16">
        <v>1654.7</v>
      </c>
      <c r="G129" s="16">
        <v>0</v>
      </c>
      <c r="H129" s="16">
        <v>1982.82</v>
      </c>
      <c r="I129" s="16" t="str">
        <f>TRUNC(F129 * (1 + 19.83 / 100), 2) &amp;CHAR(10)&amp; "(19.83%)"</f>
        <v>1982,82
(19.83%)</v>
      </c>
      <c r="J129" s="16">
        <f t="shared" si="19"/>
        <v>0</v>
      </c>
      <c r="K129" s="16">
        <f t="shared" si="20"/>
        <v>89226.9</v>
      </c>
      <c r="L129" s="17">
        <f>TRUNC(E129 * TRUNC(F129 * (1 + 19.83 / 100), 2), 2)</f>
        <v>89226.9</v>
      </c>
    </row>
    <row r="130" spans="1:12" ht="51">
      <c r="A130" s="11" t="s">
        <v>265</v>
      </c>
      <c r="B130" s="12" t="s">
        <v>266</v>
      </c>
      <c r="C130" s="13" t="s">
        <v>267</v>
      </c>
      <c r="D130" s="14" t="s">
        <v>15</v>
      </c>
      <c r="E130" s="15">
        <v>16</v>
      </c>
      <c r="F130" s="16">
        <v>1130.54</v>
      </c>
      <c r="G130" s="16">
        <v>0</v>
      </c>
      <c r="H130" s="16">
        <v>1354.72</v>
      </c>
      <c r="I130" s="16" t="str">
        <f>TRUNC(F130 * (1 + 19.83 / 100), 2) &amp;CHAR(10)&amp; "(19.83%)"</f>
        <v>1354,72
(19.83%)</v>
      </c>
      <c r="J130" s="16">
        <f t="shared" si="19"/>
        <v>0</v>
      </c>
      <c r="K130" s="16">
        <f t="shared" si="20"/>
        <v>21675.52</v>
      </c>
      <c r="L130" s="17">
        <f>TRUNC(E130 * TRUNC(F130 * (1 + 19.83 / 100), 2), 2)</f>
        <v>21675.52</v>
      </c>
    </row>
    <row r="131" spans="1:12" ht="38.25">
      <c r="A131" s="11" t="s">
        <v>268</v>
      </c>
      <c r="B131" s="12" t="s">
        <v>269</v>
      </c>
      <c r="C131" s="13" t="s">
        <v>270</v>
      </c>
      <c r="D131" s="14" t="s">
        <v>15</v>
      </c>
      <c r="E131" s="15">
        <v>6</v>
      </c>
      <c r="F131" s="16">
        <v>376.07</v>
      </c>
      <c r="G131" s="16">
        <v>88.62</v>
      </c>
      <c r="H131" s="16">
        <v>381.58</v>
      </c>
      <c r="I131" s="16">
        <f t="shared" ref="I131:I138" si="22">TRUNC(F131 * (1 + 25.03 / 100), 2)</f>
        <v>470.2</v>
      </c>
      <c r="J131" s="16">
        <f t="shared" si="19"/>
        <v>531.72</v>
      </c>
      <c r="K131" s="16">
        <f t="shared" si="20"/>
        <v>2289.4799999999996</v>
      </c>
      <c r="L131" s="17">
        <f t="shared" ref="L131:L138" si="23">TRUNC(E131 * I131, 2)</f>
        <v>2821.2</v>
      </c>
    </row>
    <row r="132" spans="1:12" ht="38.25">
      <c r="A132" s="11" t="s">
        <v>271</v>
      </c>
      <c r="B132" s="12" t="s">
        <v>272</v>
      </c>
      <c r="C132" s="13" t="s">
        <v>273</v>
      </c>
      <c r="D132" s="14" t="s">
        <v>15</v>
      </c>
      <c r="E132" s="15">
        <v>5</v>
      </c>
      <c r="F132" s="16">
        <v>547.04999999999995</v>
      </c>
      <c r="G132" s="16">
        <v>139.51</v>
      </c>
      <c r="H132" s="16">
        <v>544.46</v>
      </c>
      <c r="I132" s="16">
        <f t="shared" si="22"/>
        <v>683.97</v>
      </c>
      <c r="J132" s="16">
        <f t="shared" si="19"/>
        <v>697.55</v>
      </c>
      <c r="K132" s="16">
        <f t="shared" si="20"/>
        <v>2722.3</v>
      </c>
      <c r="L132" s="17">
        <f t="shared" si="23"/>
        <v>3419.85</v>
      </c>
    </row>
    <row r="133" spans="1:12" ht="25.5">
      <c r="A133" s="11" t="s">
        <v>274</v>
      </c>
      <c r="B133" s="18" t="s">
        <v>866</v>
      </c>
      <c r="C133" s="13" t="s">
        <v>275</v>
      </c>
      <c r="D133" s="14" t="s">
        <v>15</v>
      </c>
      <c r="E133" s="15">
        <v>9</v>
      </c>
      <c r="F133" s="16">
        <v>77.05</v>
      </c>
      <c r="G133" s="16">
        <v>17.39</v>
      </c>
      <c r="H133" s="16">
        <v>78.94</v>
      </c>
      <c r="I133" s="16">
        <f t="shared" si="22"/>
        <v>96.33</v>
      </c>
      <c r="J133" s="16">
        <f t="shared" si="19"/>
        <v>156.51</v>
      </c>
      <c r="K133" s="16">
        <f t="shared" si="20"/>
        <v>710.46</v>
      </c>
      <c r="L133" s="17">
        <f t="shared" si="23"/>
        <v>866.97</v>
      </c>
    </row>
    <row r="134" spans="1:12" ht="25.5">
      <c r="A134" s="11" t="s">
        <v>276</v>
      </c>
      <c r="B134" s="12" t="s">
        <v>277</v>
      </c>
      <c r="C134" s="13" t="s">
        <v>278</v>
      </c>
      <c r="D134" s="14" t="s">
        <v>279</v>
      </c>
      <c r="E134" s="15">
        <v>14</v>
      </c>
      <c r="F134" s="16">
        <v>117.96</v>
      </c>
      <c r="G134" s="16">
        <v>49</v>
      </c>
      <c r="H134" s="16">
        <v>98.48</v>
      </c>
      <c r="I134" s="16">
        <f t="shared" si="22"/>
        <v>147.47999999999999</v>
      </c>
      <c r="J134" s="16">
        <f t="shared" si="19"/>
        <v>686</v>
      </c>
      <c r="K134" s="16">
        <f t="shared" si="20"/>
        <v>1378.7199999999998</v>
      </c>
      <c r="L134" s="17">
        <f t="shared" si="23"/>
        <v>2064.7199999999998</v>
      </c>
    </row>
    <row r="135" spans="1:12" ht="25.5">
      <c r="A135" s="11" t="s">
        <v>280</v>
      </c>
      <c r="B135" s="12" t="s">
        <v>281</v>
      </c>
      <c r="C135" s="13" t="s">
        <v>282</v>
      </c>
      <c r="D135" s="14" t="s">
        <v>279</v>
      </c>
      <c r="E135" s="15">
        <v>24</v>
      </c>
      <c r="F135" s="16">
        <v>89.24</v>
      </c>
      <c r="G135" s="16">
        <v>34.92</v>
      </c>
      <c r="H135" s="16">
        <v>76.650000000000006</v>
      </c>
      <c r="I135" s="16">
        <f t="shared" si="22"/>
        <v>111.57</v>
      </c>
      <c r="J135" s="16">
        <f t="shared" si="19"/>
        <v>838.08</v>
      </c>
      <c r="K135" s="16">
        <f t="shared" si="20"/>
        <v>1839.6</v>
      </c>
      <c r="L135" s="17">
        <f t="shared" si="23"/>
        <v>2677.68</v>
      </c>
    </row>
    <row r="136" spans="1:12" ht="52.5" customHeight="1">
      <c r="A136" s="11" t="s">
        <v>283</v>
      </c>
      <c r="B136" s="12" t="s">
        <v>284</v>
      </c>
      <c r="C136" s="13" t="s">
        <v>285</v>
      </c>
      <c r="D136" s="14" t="s">
        <v>19</v>
      </c>
      <c r="E136" s="15">
        <v>208</v>
      </c>
      <c r="F136" s="16">
        <v>330.84</v>
      </c>
      <c r="G136" s="16">
        <v>175.61</v>
      </c>
      <c r="H136" s="16">
        <v>238.03</v>
      </c>
      <c r="I136" s="16">
        <f t="shared" si="22"/>
        <v>413.64</v>
      </c>
      <c r="J136" s="16">
        <f t="shared" si="19"/>
        <v>36526.879999999997</v>
      </c>
      <c r="K136" s="16">
        <f t="shared" si="20"/>
        <v>49510.239999999998</v>
      </c>
      <c r="L136" s="17">
        <f t="shared" si="23"/>
        <v>86037.119999999995</v>
      </c>
    </row>
    <row r="137" spans="1:12" ht="63.75">
      <c r="A137" s="11" t="s">
        <v>286</v>
      </c>
      <c r="B137" s="12" t="s">
        <v>287</v>
      </c>
      <c r="C137" s="13" t="s">
        <v>288</v>
      </c>
      <c r="D137" s="14" t="s">
        <v>29</v>
      </c>
      <c r="E137" s="15">
        <v>25</v>
      </c>
      <c r="F137" s="16">
        <v>271.89999999999998</v>
      </c>
      <c r="G137" s="16">
        <v>116.64</v>
      </c>
      <c r="H137" s="16">
        <v>223.31</v>
      </c>
      <c r="I137" s="16">
        <f t="shared" si="22"/>
        <v>339.95</v>
      </c>
      <c r="J137" s="16">
        <f t="shared" si="19"/>
        <v>2916</v>
      </c>
      <c r="K137" s="16">
        <f t="shared" si="20"/>
        <v>5582.75</v>
      </c>
      <c r="L137" s="17">
        <f t="shared" si="23"/>
        <v>8498.75</v>
      </c>
    </row>
    <row r="138" spans="1:12" ht="51">
      <c r="A138" s="11" t="s">
        <v>289</v>
      </c>
      <c r="B138" s="12" t="s">
        <v>290</v>
      </c>
      <c r="C138" s="13" t="s">
        <v>291</v>
      </c>
      <c r="D138" s="14" t="s">
        <v>15</v>
      </c>
      <c r="E138" s="15">
        <v>1</v>
      </c>
      <c r="F138" s="16">
        <v>1400.04</v>
      </c>
      <c r="G138" s="16">
        <v>466.56</v>
      </c>
      <c r="H138" s="16">
        <v>1283.9100000000001</v>
      </c>
      <c r="I138" s="16">
        <f t="shared" si="22"/>
        <v>1750.47</v>
      </c>
      <c r="J138" s="16">
        <f t="shared" si="19"/>
        <v>466.56</v>
      </c>
      <c r="K138" s="16">
        <f t="shared" si="20"/>
        <v>1283.9100000000001</v>
      </c>
      <c r="L138" s="17">
        <f t="shared" si="23"/>
        <v>1750.47</v>
      </c>
    </row>
    <row r="139" spans="1:12" ht="38.25">
      <c r="A139" s="11" t="s">
        <v>292</v>
      </c>
      <c r="B139" s="12" t="s">
        <v>293</v>
      </c>
      <c r="C139" s="13" t="s">
        <v>294</v>
      </c>
      <c r="D139" s="14" t="s">
        <v>29</v>
      </c>
      <c r="E139" s="15">
        <v>234</v>
      </c>
      <c r="F139" s="16">
        <v>585.54</v>
      </c>
      <c r="G139" s="16">
        <v>0</v>
      </c>
      <c r="H139" s="16">
        <v>701.65</v>
      </c>
      <c r="I139" s="16" t="str">
        <f>TRUNC(F139 * (1 + 19.83 / 100), 2) &amp;CHAR(10)&amp; "(19.83%)"</f>
        <v>701,65
(19.83%)</v>
      </c>
      <c r="J139" s="16">
        <f t="shared" si="19"/>
        <v>0</v>
      </c>
      <c r="K139" s="16">
        <f t="shared" si="20"/>
        <v>164186.1</v>
      </c>
      <c r="L139" s="17">
        <f>TRUNC(E139 * TRUNC(F139 * (1 + 19.83 / 100), 2), 2)</f>
        <v>164186.1</v>
      </c>
    </row>
    <row r="140" spans="1:12">
      <c r="A140" s="11"/>
      <c r="B140" s="12"/>
      <c r="C140" s="13"/>
      <c r="D140" s="14"/>
      <c r="E140" s="15"/>
      <c r="F140" s="16"/>
      <c r="G140" s="16"/>
      <c r="H140" s="16"/>
      <c r="I140" s="16"/>
      <c r="J140" s="16"/>
      <c r="K140" s="16"/>
      <c r="L140" s="17"/>
    </row>
    <row r="141" spans="1:12">
      <c r="A141" s="19" t="s">
        <v>295</v>
      </c>
      <c r="B141" s="20"/>
      <c r="C141" s="7" t="s">
        <v>296</v>
      </c>
      <c r="D141" s="7"/>
      <c r="E141" s="8"/>
      <c r="F141" s="7"/>
      <c r="G141" s="7"/>
      <c r="H141" s="7"/>
      <c r="I141" s="7"/>
      <c r="J141" s="9">
        <f>SUM(J142:J181)</f>
        <v>57475.38</v>
      </c>
      <c r="K141" s="9">
        <f>SUM(K142:K181)</f>
        <v>204629.2</v>
      </c>
      <c r="L141" s="10">
        <f>SUM(L142:L181)</f>
        <v>262104.58000000005</v>
      </c>
    </row>
    <row r="142" spans="1:12" ht="38.25">
      <c r="A142" s="11" t="s">
        <v>297</v>
      </c>
      <c r="B142" s="12" t="s">
        <v>298</v>
      </c>
      <c r="C142" s="13" t="s">
        <v>937</v>
      </c>
      <c r="D142" s="14" t="s">
        <v>15</v>
      </c>
      <c r="E142" s="15">
        <v>6</v>
      </c>
      <c r="F142" s="16">
        <v>311.91000000000003</v>
      </c>
      <c r="G142" s="16">
        <v>80.540000000000006</v>
      </c>
      <c r="H142" s="16">
        <v>309.44</v>
      </c>
      <c r="I142" s="16">
        <f t="shared" ref="I142:I181" si="24">TRUNC(F142 * (1 + 25.03 / 100), 2)</f>
        <v>389.98</v>
      </c>
      <c r="J142" s="16">
        <f t="shared" ref="J142:J181" si="25">TRUNC(E142 * G142, 2)</f>
        <v>483.24</v>
      </c>
      <c r="K142" s="16">
        <f t="shared" ref="K142:K181" si="26">L142 - J142</f>
        <v>1856.64</v>
      </c>
      <c r="L142" s="17">
        <f t="shared" ref="L142:L181" si="27">TRUNC(E142 * I142, 2)</f>
        <v>2339.88</v>
      </c>
    </row>
    <row r="143" spans="1:12" ht="38.25">
      <c r="A143" s="11" t="s">
        <v>299</v>
      </c>
      <c r="B143" s="12" t="s">
        <v>300</v>
      </c>
      <c r="C143" s="13" t="s">
        <v>301</v>
      </c>
      <c r="D143" s="14" t="s">
        <v>15</v>
      </c>
      <c r="E143" s="15">
        <v>2</v>
      </c>
      <c r="F143" s="16">
        <v>2190.96</v>
      </c>
      <c r="G143" s="16">
        <v>170.69</v>
      </c>
      <c r="H143" s="16">
        <v>2568.66</v>
      </c>
      <c r="I143" s="16">
        <f t="shared" si="24"/>
        <v>2739.35</v>
      </c>
      <c r="J143" s="16">
        <f t="shared" si="25"/>
        <v>341.38</v>
      </c>
      <c r="K143" s="16">
        <f t="shared" si="26"/>
        <v>5137.32</v>
      </c>
      <c r="L143" s="17">
        <f t="shared" si="27"/>
        <v>5478.7</v>
      </c>
    </row>
    <row r="144" spans="1:12" ht="38.25">
      <c r="A144" s="11" t="s">
        <v>302</v>
      </c>
      <c r="B144" s="12" t="s">
        <v>303</v>
      </c>
      <c r="C144" s="13" t="s">
        <v>304</v>
      </c>
      <c r="D144" s="14" t="s">
        <v>15</v>
      </c>
      <c r="E144" s="15">
        <v>7</v>
      </c>
      <c r="F144" s="16">
        <v>1367.92</v>
      </c>
      <c r="G144" s="16">
        <v>122.4</v>
      </c>
      <c r="H144" s="16">
        <v>1587.91</v>
      </c>
      <c r="I144" s="16">
        <f t="shared" si="24"/>
        <v>1710.31</v>
      </c>
      <c r="J144" s="16">
        <f t="shared" si="25"/>
        <v>856.8</v>
      </c>
      <c r="K144" s="16">
        <f t="shared" si="26"/>
        <v>11115.37</v>
      </c>
      <c r="L144" s="17">
        <f t="shared" si="27"/>
        <v>11972.17</v>
      </c>
    </row>
    <row r="145" spans="1:12" ht="38.25">
      <c r="A145" s="11" t="s">
        <v>305</v>
      </c>
      <c r="B145" s="12" t="s">
        <v>306</v>
      </c>
      <c r="C145" s="13" t="s">
        <v>307</v>
      </c>
      <c r="D145" s="14" t="s">
        <v>15</v>
      </c>
      <c r="E145" s="15">
        <v>2</v>
      </c>
      <c r="F145" s="16">
        <v>755.07</v>
      </c>
      <c r="G145" s="16">
        <v>112.76</v>
      </c>
      <c r="H145" s="16">
        <v>831.3</v>
      </c>
      <c r="I145" s="16">
        <f t="shared" si="24"/>
        <v>944.06</v>
      </c>
      <c r="J145" s="16">
        <f t="shared" si="25"/>
        <v>225.52</v>
      </c>
      <c r="K145" s="16">
        <f t="shared" si="26"/>
        <v>1662.6</v>
      </c>
      <c r="L145" s="17">
        <f t="shared" si="27"/>
        <v>1888.12</v>
      </c>
    </row>
    <row r="146" spans="1:12" ht="25.5">
      <c r="A146" s="11" t="s">
        <v>308</v>
      </c>
      <c r="B146" s="12" t="s">
        <v>309</v>
      </c>
      <c r="C146" s="13" t="s">
        <v>310</v>
      </c>
      <c r="D146" s="14" t="s">
        <v>15</v>
      </c>
      <c r="E146" s="15">
        <v>1</v>
      </c>
      <c r="F146" s="16">
        <v>3637.12</v>
      </c>
      <c r="G146" s="16">
        <v>96.66</v>
      </c>
      <c r="H146" s="16">
        <v>4450.83</v>
      </c>
      <c r="I146" s="16">
        <f t="shared" si="24"/>
        <v>4547.49</v>
      </c>
      <c r="J146" s="16">
        <f t="shared" si="25"/>
        <v>96.66</v>
      </c>
      <c r="K146" s="16">
        <f t="shared" si="26"/>
        <v>4450.83</v>
      </c>
      <c r="L146" s="17">
        <f t="shared" si="27"/>
        <v>4547.49</v>
      </c>
    </row>
    <row r="147" spans="1:12" ht="24" customHeight="1">
      <c r="A147" s="11" t="s">
        <v>311</v>
      </c>
      <c r="B147" s="18" t="s">
        <v>880</v>
      </c>
      <c r="C147" s="13" t="s">
        <v>938</v>
      </c>
      <c r="D147" s="14" t="s">
        <v>15</v>
      </c>
      <c r="E147" s="15">
        <v>15</v>
      </c>
      <c r="F147" s="16">
        <v>9.2200000000000006</v>
      </c>
      <c r="G147" s="16">
        <v>1.1100000000000001</v>
      </c>
      <c r="H147" s="16">
        <v>10.41</v>
      </c>
      <c r="I147" s="16">
        <f t="shared" si="24"/>
        <v>11.52</v>
      </c>
      <c r="J147" s="16">
        <f t="shared" si="25"/>
        <v>16.649999999999999</v>
      </c>
      <c r="K147" s="16">
        <f t="shared" si="26"/>
        <v>156.15</v>
      </c>
      <c r="L147" s="17">
        <f t="shared" si="27"/>
        <v>172.8</v>
      </c>
    </row>
    <row r="148" spans="1:12" ht="24" customHeight="1">
      <c r="A148" s="11" t="s">
        <v>312</v>
      </c>
      <c r="B148" s="18" t="s">
        <v>881</v>
      </c>
      <c r="C148" s="13" t="s">
        <v>940</v>
      </c>
      <c r="D148" s="14" t="s">
        <v>15</v>
      </c>
      <c r="E148" s="15">
        <v>62</v>
      </c>
      <c r="F148" s="16">
        <v>9.6199999999999992</v>
      </c>
      <c r="G148" s="16">
        <v>1.53</v>
      </c>
      <c r="H148" s="16">
        <v>10.49</v>
      </c>
      <c r="I148" s="16">
        <f t="shared" si="24"/>
        <v>12.02</v>
      </c>
      <c r="J148" s="16">
        <f t="shared" si="25"/>
        <v>94.86</v>
      </c>
      <c r="K148" s="16">
        <f t="shared" si="26"/>
        <v>650.38</v>
      </c>
      <c r="L148" s="17">
        <f t="shared" si="27"/>
        <v>745.24</v>
      </c>
    </row>
    <row r="149" spans="1:12" ht="24" customHeight="1">
      <c r="A149" s="11" t="s">
        <v>313</v>
      </c>
      <c r="B149" s="18" t="s">
        <v>882</v>
      </c>
      <c r="C149" s="13" t="s">
        <v>939</v>
      </c>
      <c r="D149" s="14" t="s">
        <v>15</v>
      </c>
      <c r="E149" s="15">
        <v>47</v>
      </c>
      <c r="F149" s="16">
        <v>10.29</v>
      </c>
      <c r="G149" s="16">
        <v>2.11</v>
      </c>
      <c r="H149" s="16">
        <v>10.75</v>
      </c>
      <c r="I149" s="16">
        <f t="shared" si="24"/>
        <v>12.86</v>
      </c>
      <c r="J149" s="16">
        <f t="shared" si="25"/>
        <v>99.17</v>
      </c>
      <c r="K149" s="16">
        <f t="shared" si="26"/>
        <v>505.24999999999994</v>
      </c>
      <c r="L149" s="17">
        <f t="shared" si="27"/>
        <v>604.41999999999996</v>
      </c>
    </row>
    <row r="150" spans="1:12" ht="24" customHeight="1">
      <c r="A150" s="11" t="s">
        <v>314</v>
      </c>
      <c r="B150" s="18" t="s">
        <v>883</v>
      </c>
      <c r="C150" s="13" t="s">
        <v>941</v>
      </c>
      <c r="D150" s="14" t="s">
        <v>15</v>
      </c>
      <c r="E150" s="15">
        <v>2</v>
      </c>
      <c r="F150" s="16">
        <v>62</v>
      </c>
      <c r="G150" s="16">
        <v>6.39</v>
      </c>
      <c r="H150" s="16">
        <v>71.12</v>
      </c>
      <c r="I150" s="16">
        <f t="shared" si="24"/>
        <v>77.510000000000005</v>
      </c>
      <c r="J150" s="16">
        <f t="shared" si="25"/>
        <v>12.78</v>
      </c>
      <c r="K150" s="16">
        <f t="shared" si="26"/>
        <v>142.24</v>
      </c>
      <c r="L150" s="17">
        <f t="shared" si="27"/>
        <v>155.02000000000001</v>
      </c>
    </row>
    <row r="151" spans="1:12" ht="24" customHeight="1">
      <c r="A151" s="11" t="s">
        <v>315</v>
      </c>
      <c r="B151" s="18" t="s">
        <v>884</v>
      </c>
      <c r="C151" s="13" t="s">
        <v>942</v>
      </c>
      <c r="D151" s="14" t="s">
        <v>15</v>
      </c>
      <c r="E151" s="15">
        <v>17</v>
      </c>
      <c r="F151" s="16">
        <v>64.62</v>
      </c>
      <c r="G151" s="16">
        <v>8.7799999999999994</v>
      </c>
      <c r="H151" s="16">
        <v>72.010000000000005</v>
      </c>
      <c r="I151" s="16">
        <f t="shared" si="24"/>
        <v>80.790000000000006</v>
      </c>
      <c r="J151" s="16">
        <f t="shared" si="25"/>
        <v>149.26</v>
      </c>
      <c r="K151" s="16">
        <f t="shared" si="26"/>
        <v>1224.17</v>
      </c>
      <c r="L151" s="17">
        <f t="shared" si="27"/>
        <v>1373.43</v>
      </c>
    </row>
    <row r="152" spans="1:12" ht="24" customHeight="1">
      <c r="A152" s="11" t="s">
        <v>316</v>
      </c>
      <c r="B152" s="18" t="s">
        <v>885</v>
      </c>
      <c r="C152" s="13" t="s">
        <v>943</v>
      </c>
      <c r="D152" s="14" t="s">
        <v>15</v>
      </c>
      <c r="E152" s="15">
        <v>14</v>
      </c>
      <c r="F152" s="16">
        <v>74.209999999999994</v>
      </c>
      <c r="G152" s="16">
        <v>18.28</v>
      </c>
      <c r="H152" s="16">
        <v>74.5</v>
      </c>
      <c r="I152" s="16">
        <f t="shared" si="24"/>
        <v>92.78</v>
      </c>
      <c r="J152" s="16">
        <f t="shared" si="25"/>
        <v>255.92</v>
      </c>
      <c r="K152" s="16">
        <f t="shared" si="26"/>
        <v>1043</v>
      </c>
      <c r="L152" s="17">
        <f t="shared" si="27"/>
        <v>1298.92</v>
      </c>
    </row>
    <row r="153" spans="1:12" ht="24" customHeight="1">
      <c r="A153" s="11" t="s">
        <v>317</v>
      </c>
      <c r="B153" s="18" t="s">
        <v>886</v>
      </c>
      <c r="C153" s="13" t="s">
        <v>944</v>
      </c>
      <c r="D153" s="14" t="s">
        <v>15</v>
      </c>
      <c r="E153" s="15">
        <v>10</v>
      </c>
      <c r="F153" s="16">
        <v>106.79</v>
      </c>
      <c r="G153" s="16">
        <v>12.88</v>
      </c>
      <c r="H153" s="16">
        <v>120.63</v>
      </c>
      <c r="I153" s="16">
        <f t="shared" si="24"/>
        <v>133.51</v>
      </c>
      <c r="J153" s="16">
        <f t="shared" si="25"/>
        <v>128.80000000000001</v>
      </c>
      <c r="K153" s="16">
        <f t="shared" si="26"/>
        <v>1206.3</v>
      </c>
      <c r="L153" s="17">
        <f t="shared" si="27"/>
        <v>1335.1</v>
      </c>
    </row>
    <row r="154" spans="1:12" ht="25.5">
      <c r="A154" s="11" t="s">
        <v>318</v>
      </c>
      <c r="B154" s="12" t="s">
        <v>319</v>
      </c>
      <c r="C154" s="13" t="s">
        <v>945</v>
      </c>
      <c r="D154" s="14" t="s">
        <v>15</v>
      </c>
      <c r="E154" s="15">
        <v>2</v>
      </c>
      <c r="F154" s="16">
        <v>307.98</v>
      </c>
      <c r="G154" s="16">
        <v>12.88</v>
      </c>
      <c r="H154" s="16">
        <v>372.18</v>
      </c>
      <c r="I154" s="16">
        <f t="shared" si="24"/>
        <v>385.06</v>
      </c>
      <c r="J154" s="16">
        <f t="shared" si="25"/>
        <v>25.76</v>
      </c>
      <c r="K154" s="16">
        <f t="shared" si="26"/>
        <v>744.36</v>
      </c>
      <c r="L154" s="17">
        <f t="shared" si="27"/>
        <v>770.12</v>
      </c>
    </row>
    <row r="155" spans="1:12" ht="24" customHeight="1">
      <c r="A155" s="11" t="s">
        <v>320</v>
      </c>
      <c r="B155" s="18" t="s">
        <v>887</v>
      </c>
      <c r="C155" s="13" t="s">
        <v>946</v>
      </c>
      <c r="D155" s="14" t="s">
        <v>15</v>
      </c>
      <c r="E155" s="15">
        <v>2</v>
      </c>
      <c r="F155" s="16">
        <v>800.81</v>
      </c>
      <c r="G155" s="16">
        <v>12.88</v>
      </c>
      <c r="H155" s="16">
        <v>988.37</v>
      </c>
      <c r="I155" s="16">
        <f t="shared" si="24"/>
        <v>1001.25</v>
      </c>
      <c r="J155" s="16">
        <f t="shared" si="25"/>
        <v>25.76</v>
      </c>
      <c r="K155" s="16">
        <f t="shared" si="26"/>
        <v>1976.74</v>
      </c>
      <c r="L155" s="17">
        <f t="shared" si="27"/>
        <v>2002.5</v>
      </c>
    </row>
    <row r="156" spans="1:12" ht="24" customHeight="1">
      <c r="A156" s="11" t="s">
        <v>321</v>
      </c>
      <c r="B156" s="18" t="s">
        <v>888</v>
      </c>
      <c r="C156" s="13" t="s">
        <v>322</v>
      </c>
      <c r="D156" s="14" t="s">
        <v>15</v>
      </c>
      <c r="E156" s="15">
        <v>1</v>
      </c>
      <c r="F156" s="16">
        <v>1095.45</v>
      </c>
      <c r="G156" s="16">
        <v>12.88</v>
      </c>
      <c r="H156" s="16">
        <v>1356.76</v>
      </c>
      <c r="I156" s="16">
        <f t="shared" si="24"/>
        <v>1369.64</v>
      </c>
      <c r="J156" s="16">
        <f t="shared" si="25"/>
        <v>12.88</v>
      </c>
      <c r="K156" s="16">
        <f t="shared" si="26"/>
        <v>1356.76</v>
      </c>
      <c r="L156" s="17">
        <f t="shared" si="27"/>
        <v>1369.64</v>
      </c>
    </row>
    <row r="157" spans="1:12" ht="24" customHeight="1">
      <c r="A157" s="11" t="s">
        <v>323</v>
      </c>
      <c r="B157" s="12" t="s">
        <v>324</v>
      </c>
      <c r="C157" s="13" t="s">
        <v>325</v>
      </c>
      <c r="D157" s="14" t="s">
        <v>15</v>
      </c>
      <c r="E157" s="15">
        <v>72</v>
      </c>
      <c r="F157" s="16">
        <v>101.28</v>
      </c>
      <c r="G157" s="16">
        <v>13.07</v>
      </c>
      <c r="H157" s="16">
        <v>113.56</v>
      </c>
      <c r="I157" s="16">
        <f t="shared" si="24"/>
        <v>126.63</v>
      </c>
      <c r="J157" s="16">
        <f t="shared" si="25"/>
        <v>941.04</v>
      </c>
      <c r="K157" s="16">
        <f t="shared" si="26"/>
        <v>8176.3200000000006</v>
      </c>
      <c r="L157" s="17">
        <f t="shared" si="27"/>
        <v>9117.36</v>
      </c>
    </row>
    <row r="158" spans="1:12">
      <c r="A158" s="11" t="s">
        <v>326</v>
      </c>
      <c r="B158" s="12" t="s">
        <v>327</v>
      </c>
      <c r="C158" s="13" t="s">
        <v>328</v>
      </c>
      <c r="D158" s="14" t="s">
        <v>15</v>
      </c>
      <c r="E158" s="15">
        <v>4</v>
      </c>
      <c r="F158" s="16">
        <v>287.41000000000003</v>
      </c>
      <c r="G158" s="16">
        <v>120.63</v>
      </c>
      <c r="H158" s="16">
        <v>238.71</v>
      </c>
      <c r="I158" s="16">
        <f t="shared" si="24"/>
        <v>359.34</v>
      </c>
      <c r="J158" s="16">
        <f t="shared" si="25"/>
        <v>482.52</v>
      </c>
      <c r="K158" s="16">
        <f t="shared" si="26"/>
        <v>954.83999999999992</v>
      </c>
      <c r="L158" s="17">
        <f t="shared" si="27"/>
        <v>1437.36</v>
      </c>
    </row>
    <row r="159" spans="1:12" ht="24" customHeight="1">
      <c r="A159" s="11" t="s">
        <v>329</v>
      </c>
      <c r="B159" s="12" t="s">
        <v>330</v>
      </c>
      <c r="C159" s="13" t="s">
        <v>331</v>
      </c>
      <c r="D159" s="14" t="s">
        <v>15</v>
      </c>
      <c r="E159" s="15">
        <v>2</v>
      </c>
      <c r="F159" s="16">
        <v>442.57</v>
      </c>
      <c r="G159" s="16">
        <v>130.30000000000001</v>
      </c>
      <c r="H159" s="16">
        <v>423.04</v>
      </c>
      <c r="I159" s="16">
        <f t="shared" si="24"/>
        <v>553.34</v>
      </c>
      <c r="J159" s="16">
        <f t="shared" si="25"/>
        <v>260.60000000000002</v>
      </c>
      <c r="K159" s="16">
        <f t="shared" si="26"/>
        <v>846.08</v>
      </c>
      <c r="L159" s="17">
        <f t="shared" si="27"/>
        <v>1106.68</v>
      </c>
    </row>
    <row r="160" spans="1:12" ht="24" customHeight="1">
      <c r="A160" s="11" t="s">
        <v>332</v>
      </c>
      <c r="B160" s="12" t="s">
        <v>333</v>
      </c>
      <c r="C160" s="13" t="s">
        <v>334</v>
      </c>
      <c r="D160" s="14" t="s">
        <v>15</v>
      </c>
      <c r="E160" s="15">
        <v>10</v>
      </c>
      <c r="F160" s="16">
        <v>885.57</v>
      </c>
      <c r="G160" s="16">
        <v>130.30000000000001</v>
      </c>
      <c r="H160" s="16">
        <v>976.92</v>
      </c>
      <c r="I160" s="16">
        <f t="shared" si="24"/>
        <v>1107.22</v>
      </c>
      <c r="J160" s="16">
        <f t="shared" si="25"/>
        <v>1303</v>
      </c>
      <c r="K160" s="16">
        <f t="shared" si="26"/>
        <v>9769.2000000000007</v>
      </c>
      <c r="L160" s="17">
        <f t="shared" si="27"/>
        <v>11072.2</v>
      </c>
    </row>
    <row r="161" spans="1:12" ht="24" customHeight="1">
      <c r="A161" s="11" t="s">
        <v>335</v>
      </c>
      <c r="B161" s="12" t="s">
        <v>336</v>
      </c>
      <c r="C161" s="13" t="s">
        <v>337</v>
      </c>
      <c r="D161" s="14" t="s">
        <v>29</v>
      </c>
      <c r="E161" s="15">
        <v>60</v>
      </c>
      <c r="F161" s="16">
        <v>12.25</v>
      </c>
      <c r="G161" s="16">
        <v>10.119999999999999</v>
      </c>
      <c r="H161" s="16">
        <v>5.19</v>
      </c>
      <c r="I161" s="16">
        <f t="shared" si="24"/>
        <v>15.31</v>
      </c>
      <c r="J161" s="16">
        <f t="shared" si="25"/>
        <v>607.20000000000005</v>
      </c>
      <c r="K161" s="16">
        <f t="shared" si="26"/>
        <v>311.39999999999998</v>
      </c>
      <c r="L161" s="17">
        <f t="shared" si="27"/>
        <v>918.6</v>
      </c>
    </row>
    <row r="162" spans="1:12" ht="24" customHeight="1">
      <c r="A162" s="11" t="s">
        <v>338</v>
      </c>
      <c r="B162" s="12" t="s">
        <v>339</v>
      </c>
      <c r="C162" s="13" t="s">
        <v>340</v>
      </c>
      <c r="D162" s="14" t="s">
        <v>29</v>
      </c>
      <c r="E162" s="15">
        <v>70</v>
      </c>
      <c r="F162" s="16">
        <v>5.3</v>
      </c>
      <c r="G162" s="16">
        <v>0.65</v>
      </c>
      <c r="H162" s="16">
        <v>5.97</v>
      </c>
      <c r="I162" s="16">
        <f t="shared" si="24"/>
        <v>6.62</v>
      </c>
      <c r="J162" s="16">
        <f t="shared" si="25"/>
        <v>45.5</v>
      </c>
      <c r="K162" s="16">
        <f t="shared" si="26"/>
        <v>417.9</v>
      </c>
      <c r="L162" s="17">
        <f t="shared" si="27"/>
        <v>463.4</v>
      </c>
    </row>
    <row r="163" spans="1:12" ht="24" customHeight="1">
      <c r="A163" s="11" t="s">
        <v>341</v>
      </c>
      <c r="B163" s="12" t="s">
        <v>342</v>
      </c>
      <c r="C163" s="13" t="s">
        <v>343</v>
      </c>
      <c r="D163" s="14" t="s">
        <v>29</v>
      </c>
      <c r="E163" s="15">
        <v>40</v>
      </c>
      <c r="F163" s="16">
        <v>16.11</v>
      </c>
      <c r="G163" s="16">
        <v>11.9</v>
      </c>
      <c r="H163" s="16">
        <v>8.24</v>
      </c>
      <c r="I163" s="16">
        <f t="shared" si="24"/>
        <v>20.14</v>
      </c>
      <c r="J163" s="16">
        <f t="shared" si="25"/>
        <v>476</v>
      </c>
      <c r="K163" s="16">
        <f t="shared" si="26"/>
        <v>329.6</v>
      </c>
      <c r="L163" s="17">
        <f t="shared" si="27"/>
        <v>805.6</v>
      </c>
    </row>
    <row r="164" spans="1:12" ht="42.75" customHeight="1">
      <c r="A164" s="11" t="s">
        <v>344</v>
      </c>
      <c r="B164" s="18" t="s">
        <v>889</v>
      </c>
      <c r="C164" s="13" t="s">
        <v>345</v>
      </c>
      <c r="D164" s="14" t="s">
        <v>29</v>
      </c>
      <c r="E164" s="15">
        <v>268</v>
      </c>
      <c r="F164" s="16">
        <v>94.14</v>
      </c>
      <c r="G164" s="16">
        <v>21.25</v>
      </c>
      <c r="H164" s="16">
        <v>96.45</v>
      </c>
      <c r="I164" s="16">
        <f t="shared" si="24"/>
        <v>117.7</v>
      </c>
      <c r="J164" s="16">
        <f t="shared" si="25"/>
        <v>5695</v>
      </c>
      <c r="K164" s="16">
        <f t="shared" si="26"/>
        <v>25848.6</v>
      </c>
      <c r="L164" s="17">
        <f t="shared" si="27"/>
        <v>31543.599999999999</v>
      </c>
    </row>
    <row r="165" spans="1:12" ht="25.5">
      <c r="A165" s="11" t="s">
        <v>346</v>
      </c>
      <c r="B165" s="18" t="s">
        <v>890</v>
      </c>
      <c r="C165" s="13" t="s">
        <v>347</v>
      </c>
      <c r="D165" s="14" t="s">
        <v>29</v>
      </c>
      <c r="E165" s="15">
        <v>359</v>
      </c>
      <c r="F165" s="16">
        <v>5.62</v>
      </c>
      <c r="G165" s="16">
        <v>1.66</v>
      </c>
      <c r="H165" s="16">
        <v>5.36</v>
      </c>
      <c r="I165" s="16">
        <f t="shared" si="24"/>
        <v>7.02</v>
      </c>
      <c r="J165" s="16">
        <f t="shared" si="25"/>
        <v>595.94000000000005</v>
      </c>
      <c r="K165" s="16">
        <f t="shared" si="26"/>
        <v>1924.2399999999998</v>
      </c>
      <c r="L165" s="17">
        <f t="shared" si="27"/>
        <v>2520.1799999999998</v>
      </c>
    </row>
    <row r="166" spans="1:12" ht="25.5">
      <c r="A166" s="11" t="s">
        <v>348</v>
      </c>
      <c r="B166" s="18" t="s">
        <v>891</v>
      </c>
      <c r="C166" s="13" t="s">
        <v>349</v>
      </c>
      <c r="D166" s="14" t="s">
        <v>29</v>
      </c>
      <c r="E166" s="15">
        <v>75</v>
      </c>
      <c r="F166" s="16">
        <v>8.7899999999999991</v>
      </c>
      <c r="G166" s="16">
        <v>2.4700000000000002</v>
      </c>
      <c r="H166" s="16">
        <v>8.52</v>
      </c>
      <c r="I166" s="16">
        <f t="shared" si="24"/>
        <v>10.99</v>
      </c>
      <c r="J166" s="16">
        <f t="shared" si="25"/>
        <v>185.25</v>
      </c>
      <c r="K166" s="16">
        <f t="shared" si="26"/>
        <v>639</v>
      </c>
      <c r="L166" s="17">
        <f t="shared" si="27"/>
        <v>824.25</v>
      </c>
    </row>
    <row r="167" spans="1:12" ht="25.5">
      <c r="A167" s="11" t="s">
        <v>350</v>
      </c>
      <c r="B167" s="18" t="s">
        <v>892</v>
      </c>
      <c r="C167" s="13" t="s">
        <v>351</v>
      </c>
      <c r="D167" s="14" t="s">
        <v>29</v>
      </c>
      <c r="E167" s="15">
        <v>379</v>
      </c>
      <c r="F167" s="16">
        <v>8.93</v>
      </c>
      <c r="G167" s="16">
        <v>0.41</v>
      </c>
      <c r="H167" s="16">
        <v>10.75</v>
      </c>
      <c r="I167" s="16">
        <f t="shared" si="24"/>
        <v>11.16</v>
      </c>
      <c r="J167" s="16">
        <f t="shared" si="25"/>
        <v>155.38999999999999</v>
      </c>
      <c r="K167" s="16">
        <f t="shared" si="26"/>
        <v>4074.2500000000005</v>
      </c>
      <c r="L167" s="17">
        <f t="shared" si="27"/>
        <v>4229.6400000000003</v>
      </c>
    </row>
    <row r="168" spans="1:12" ht="25.5">
      <c r="A168" s="11" t="s">
        <v>352</v>
      </c>
      <c r="B168" s="18" t="s">
        <v>893</v>
      </c>
      <c r="C168" s="13" t="s">
        <v>353</v>
      </c>
      <c r="D168" s="14" t="s">
        <v>29</v>
      </c>
      <c r="E168" s="15">
        <v>15</v>
      </c>
      <c r="F168" s="16">
        <v>19.920000000000002</v>
      </c>
      <c r="G168" s="16">
        <v>2.34</v>
      </c>
      <c r="H168" s="16">
        <v>22.56</v>
      </c>
      <c r="I168" s="16">
        <f t="shared" si="24"/>
        <v>24.9</v>
      </c>
      <c r="J168" s="16">
        <f t="shared" si="25"/>
        <v>35.1</v>
      </c>
      <c r="K168" s="16">
        <f t="shared" si="26"/>
        <v>338.4</v>
      </c>
      <c r="L168" s="17">
        <f t="shared" si="27"/>
        <v>373.5</v>
      </c>
    </row>
    <row r="169" spans="1:12" ht="25.5">
      <c r="A169" s="11" t="s">
        <v>354</v>
      </c>
      <c r="B169" s="18" t="s">
        <v>894</v>
      </c>
      <c r="C169" s="13" t="s">
        <v>355</v>
      </c>
      <c r="D169" s="14" t="s">
        <v>29</v>
      </c>
      <c r="E169" s="15">
        <v>7</v>
      </c>
      <c r="F169" s="16">
        <v>38.119999999999997</v>
      </c>
      <c r="G169" s="16">
        <v>3.37</v>
      </c>
      <c r="H169" s="16">
        <v>44.29</v>
      </c>
      <c r="I169" s="16">
        <f t="shared" si="24"/>
        <v>47.66</v>
      </c>
      <c r="J169" s="16">
        <f t="shared" si="25"/>
        <v>23.59</v>
      </c>
      <c r="K169" s="16">
        <f t="shared" si="26"/>
        <v>310.03000000000003</v>
      </c>
      <c r="L169" s="17">
        <f t="shared" si="27"/>
        <v>333.62</v>
      </c>
    </row>
    <row r="170" spans="1:12" ht="25.5">
      <c r="A170" s="11" t="s">
        <v>356</v>
      </c>
      <c r="B170" s="18" t="s">
        <v>895</v>
      </c>
      <c r="C170" s="13" t="s">
        <v>357</v>
      </c>
      <c r="D170" s="14" t="s">
        <v>29</v>
      </c>
      <c r="E170" s="15">
        <v>12</v>
      </c>
      <c r="F170" s="16">
        <v>80.27</v>
      </c>
      <c r="G170" s="16">
        <v>5.76</v>
      </c>
      <c r="H170" s="16">
        <v>94.6</v>
      </c>
      <c r="I170" s="16">
        <f t="shared" si="24"/>
        <v>100.36</v>
      </c>
      <c r="J170" s="16">
        <f t="shared" si="25"/>
        <v>69.12</v>
      </c>
      <c r="K170" s="16">
        <f t="shared" si="26"/>
        <v>1135.1999999999998</v>
      </c>
      <c r="L170" s="17">
        <f t="shared" si="27"/>
        <v>1204.32</v>
      </c>
    </row>
    <row r="171" spans="1:12" ht="25.5">
      <c r="A171" s="11" t="s">
        <v>358</v>
      </c>
      <c r="B171" s="12" t="s">
        <v>359</v>
      </c>
      <c r="C171" s="13" t="s">
        <v>360</v>
      </c>
      <c r="D171" s="14" t="s">
        <v>15</v>
      </c>
      <c r="E171" s="15">
        <v>405</v>
      </c>
      <c r="F171" s="16">
        <v>63.3</v>
      </c>
      <c r="G171" s="16">
        <v>26.91</v>
      </c>
      <c r="H171" s="16">
        <v>52.23</v>
      </c>
      <c r="I171" s="16">
        <f t="shared" si="24"/>
        <v>79.14</v>
      </c>
      <c r="J171" s="16">
        <f t="shared" si="25"/>
        <v>10898.55</v>
      </c>
      <c r="K171" s="16">
        <f t="shared" si="26"/>
        <v>21153.15</v>
      </c>
      <c r="L171" s="17">
        <f t="shared" si="27"/>
        <v>32051.7</v>
      </c>
    </row>
    <row r="172" spans="1:12" ht="27.75" customHeight="1">
      <c r="A172" s="11" t="s">
        <v>361</v>
      </c>
      <c r="B172" s="12" t="s">
        <v>362</v>
      </c>
      <c r="C172" s="13" t="s">
        <v>363</v>
      </c>
      <c r="D172" s="14" t="s">
        <v>15</v>
      </c>
      <c r="E172" s="15">
        <v>14</v>
      </c>
      <c r="F172" s="16">
        <v>109.04</v>
      </c>
      <c r="G172" s="16">
        <v>58.92</v>
      </c>
      <c r="H172" s="16">
        <v>77.41</v>
      </c>
      <c r="I172" s="16">
        <f t="shared" si="24"/>
        <v>136.33000000000001</v>
      </c>
      <c r="J172" s="16">
        <f t="shared" si="25"/>
        <v>824.88</v>
      </c>
      <c r="K172" s="16">
        <f t="shared" si="26"/>
        <v>1083.7399999999998</v>
      </c>
      <c r="L172" s="17">
        <f t="shared" si="27"/>
        <v>1908.62</v>
      </c>
    </row>
    <row r="173" spans="1:12" ht="25.5">
      <c r="A173" s="11" t="s">
        <v>364</v>
      </c>
      <c r="B173" s="12" t="s">
        <v>365</v>
      </c>
      <c r="C173" s="13" t="s">
        <v>366</v>
      </c>
      <c r="D173" s="14" t="s">
        <v>15</v>
      </c>
      <c r="E173" s="15">
        <v>288</v>
      </c>
      <c r="F173" s="16">
        <v>101.83</v>
      </c>
      <c r="G173" s="16">
        <v>48.69</v>
      </c>
      <c r="H173" s="16">
        <v>78.62</v>
      </c>
      <c r="I173" s="16">
        <f t="shared" si="24"/>
        <v>127.31</v>
      </c>
      <c r="J173" s="16">
        <f t="shared" si="25"/>
        <v>14022.72</v>
      </c>
      <c r="K173" s="16">
        <f t="shared" si="26"/>
        <v>22642.559999999998</v>
      </c>
      <c r="L173" s="17">
        <f t="shared" si="27"/>
        <v>36665.279999999999</v>
      </c>
    </row>
    <row r="174" spans="1:12" ht="38.25">
      <c r="A174" s="11" t="s">
        <v>367</v>
      </c>
      <c r="B174" s="12" t="s">
        <v>368</v>
      </c>
      <c r="C174" s="13" t="s">
        <v>369</v>
      </c>
      <c r="D174" s="14" t="s">
        <v>15</v>
      </c>
      <c r="E174" s="15">
        <v>48</v>
      </c>
      <c r="F174" s="16">
        <v>403.76</v>
      </c>
      <c r="G174" s="16">
        <v>261.56</v>
      </c>
      <c r="H174" s="16">
        <v>243.26</v>
      </c>
      <c r="I174" s="16">
        <f t="shared" si="24"/>
        <v>504.82</v>
      </c>
      <c r="J174" s="16">
        <f t="shared" si="25"/>
        <v>12554.88</v>
      </c>
      <c r="K174" s="16">
        <f t="shared" si="26"/>
        <v>11676.480000000001</v>
      </c>
      <c r="L174" s="17">
        <f t="shared" si="27"/>
        <v>24231.360000000001</v>
      </c>
    </row>
    <row r="175" spans="1:12" ht="25.5">
      <c r="A175" s="11" t="s">
        <v>370</v>
      </c>
      <c r="B175" s="18" t="s">
        <v>896</v>
      </c>
      <c r="C175" s="13" t="s">
        <v>371</v>
      </c>
      <c r="D175" s="14" t="s">
        <v>15</v>
      </c>
      <c r="E175" s="15">
        <v>34</v>
      </c>
      <c r="F175" s="16">
        <v>18.850000000000001</v>
      </c>
      <c r="G175" s="16">
        <v>9.67</v>
      </c>
      <c r="H175" s="16">
        <v>13.89</v>
      </c>
      <c r="I175" s="16">
        <f t="shared" si="24"/>
        <v>23.56</v>
      </c>
      <c r="J175" s="16">
        <f t="shared" si="25"/>
        <v>328.78</v>
      </c>
      <c r="K175" s="16">
        <f t="shared" si="26"/>
        <v>472.26</v>
      </c>
      <c r="L175" s="17">
        <f t="shared" si="27"/>
        <v>801.04</v>
      </c>
    </row>
    <row r="176" spans="1:12" ht="25.5">
      <c r="A176" s="11" t="s">
        <v>372</v>
      </c>
      <c r="B176" s="18" t="s">
        <v>897</v>
      </c>
      <c r="C176" s="13" t="s">
        <v>373</v>
      </c>
      <c r="D176" s="14" t="s">
        <v>15</v>
      </c>
      <c r="E176" s="15">
        <v>34</v>
      </c>
      <c r="F176" s="16">
        <v>29.84</v>
      </c>
      <c r="G176" s="16">
        <v>14.98</v>
      </c>
      <c r="H176" s="16">
        <v>22.32</v>
      </c>
      <c r="I176" s="16">
        <f t="shared" si="24"/>
        <v>37.299999999999997</v>
      </c>
      <c r="J176" s="16">
        <f t="shared" si="25"/>
        <v>509.32</v>
      </c>
      <c r="K176" s="16">
        <f t="shared" si="26"/>
        <v>758.88000000000011</v>
      </c>
      <c r="L176" s="17">
        <f t="shared" si="27"/>
        <v>1268.2</v>
      </c>
    </row>
    <row r="177" spans="1:13" ht="25.5">
      <c r="A177" s="11" t="s">
        <v>374</v>
      </c>
      <c r="B177" s="18" t="s">
        <v>898</v>
      </c>
      <c r="C177" s="13" t="s">
        <v>375</v>
      </c>
      <c r="D177" s="14" t="s">
        <v>15</v>
      </c>
      <c r="E177" s="15">
        <v>2</v>
      </c>
      <c r="F177" s="16">
        <v>40.81</v>
      </c>
      <c r="G177" s="16">
        <v>20.29</v>
      </c>
      <c r="H177" s="16">
        <v>30.73</v>
      </c>
      <c r="I177" s="16">
        <f t="shared" si="24"/>
        <v>51.02</v>
      </c>
      <c r="J177" s="16">
        <f t="shared" si="25"/>
        <v>40.58</v>
      </c>
      <c r="K177" s="16">
        <f t="shared" si="26"/>
        <v>61.460000000000008</v>
      </c>
      <c r="L177" s="17">
        <f t="shared" si="27"/>
        <v>102.04</v>
      </c>
    </row>
    <row r="178" spans="1:13" ht="25.5">
      <c r="A178" s="11" t="s">
        <v>376</v>
      </c>
      <c r="B178" s="18" t="s">
        <v>899</v>
      </c>
      <c r="C178" s="13" t="s">
        <v>377</v>
      </c>
      <c r="D178" s="14" t="s">
        <v>15</v>
      </c>
      <c r="E178" s="15">
        <v>2</v>
      </c>
      <c r="F178" s="16">
        <v>23.19</v>
      </c>
      <c r="G178" s="16">
        <v>12.34</v>
      </c>
      <c r="H178" s="16">
        <v>16.649999999999999</v>
      </c>
      <c r="I178" s="16">
        <f t="shared" si="24"/>
        <v>28.99</v>
      </c>
      <c r="J178" s="16">
        <f t="shared" si="25"/>
        <v>24.68</v>
      </c>
      <c r="K178" s="16">
        <f t="shared" si="26"/>
        <v>33.299999999999997</v>
      </c>
      <c r="L178" s="17">
        <f t="shared" si="27"/>
        <v>57.98</v>
      </c>
    </row>
    <row r="179" spans="1:13" ht="26.25" customHeight="1">
      <c r="A179" s="11" t="s">
        <v>378</v>
      </c>
      <c r="B179" s="12" t="s">
        <v>379</v>
      </c>
      <c r="C179" s="13" t="s">
        <v>380</v>
      </c>
      <c r="D179" s="14" t="s">
        <v>15</v>
      </c>
      <c r="E179" s="15">
        <v>71</v>
      </c>
      <c r="F179" s="16">
        <v>70.47</v>
      </c>
      <c r="G179" s="16">
        <v>9.0399999999999991</v>
      </c>
      <c r="H179" s="16">
        <v>79.06</v>
      </c>
      <c r="I179" s="16">
        <f t="shared" si="24"/>
        <v>88.1</v>
      </c>
      <c r="J179" s="16">
        <f t="shared" si="25"/>
        <v>641.84</v>
      </c>
      <c r="K179" s="16">
        <f t="shared" si="26"/>
        <v>5613.26</v>
      </c>
      <c r="L179" s="17">
        <f t="shared" si="27"/>
        <v>6255.1</v>
      </c>
    </row>
    <row r="180" spans="1:13" ht="25.5" customHeight="1">
      <c r="A180" s="11" t="s">
        <v>381</v>
      </c>
      <c r="B180" s="12" t="s">
        <v>382</v>
      </c>
      <c r="C180" s="13" t="s">
        <v>383</v>
      </c>
      <c r="D180" s="14" t="s">
        <v>15</v>
      </c>
      <c r="E180" s="15">
        <v>12</v>
      </c>
      <c r="F180" s="16">
        <v>66.78</v>
      </c>
      <c r="G180" s="16">
        <v>13.69</v>
      </c>
      <c r="H180" s="16">
        <v>69.8</v>
      </c>
      <c r="I180" s="16">
        <f t="shared" si="24"/>
        <v>83.49</v>
      </c>
      <c r="J180" s="16">
        <f t="shared" si="25"/>
        <v>164.28</v>
      </c>
      <c r="K180" s="16">
        <f t="shared" si="26"/>
        <v>837.6</v>
      </c>
      <c r="L180" s="17">
        <f t="shared" si="27"/>
        <v>1001.88</v>
      </c>
    </row>
    <row r="181" spans="1:13" ht="25.5">
      <c r="A181" s="11" t="s">
        <v>384</v>
      </c>
      <c r="B181" s="12" t="s">
        <v>385</v>
      </c>
      <c r="C181" s="13" t="s">
        <v>386</v>
      </c>
      <c r="D181" s="14" t="s">
        <v>15</v>
      </c>
      <c r="E181" s="15">
        <v>322</v>
      </c>
      <c r="F181" s="16">
        <v>138.5</v>
      </c>
      <c r="G181" s="16">
        <v>11.69</v>
      </c>
      <c r="H181" s="16">
        <v>161.47</v>
      </c>
      <c r="I181" s="16">
        <f t="shared" si="24"/>
        <v>173.16</v>
      </c>
      <c r="J181" s="16">
        <f t="shared" si="25"/>
        <v>3764.18</v>
      </c>
      <c r="K181" s="16">
        <f t="shared" si="26"/>
        <v>51993.34</v>
      </c>
      <c r="L181" s="17">
        <f t="shared" si="27"/>
        <v>55757.52</v>
      </c>
    </row>
    <row r="182" spans="1:13" s="2" customFormat="1">
      <c r="A182" s="11"/>
      <c r="B182" s="12"/>
      <c r="C182" s="13"/>
      <c r="D182" s="14"/>
      <c r="E182" s="15"/>
      <c r="F182" s="16"/>
      <c r="G182" s="16"/>
      <c r="H182" s="16"/>
      <c r="I182" s="16"/>
      <c r="J182" s="16"/>
      <c r="K182" s="16"/>
      <c r="L182" s="17"/>
    </row>
    <row r="183" spans="1:13">
      <c r="A183" s="19" t="s">
        <v>387</v>
      </c>
      <c r="B183" s="20"/>
      <c r="C183" s="7" t="s">
        <v>388</v>
      </c>
      <c r="D183" s="7"/>
      <c r="E183" s="8"/>
      <c r="F183" s="7"/>
      <c r="G183" s="7"/>
      <c r="H183" s="7"/>
      <c r="I183" s="7"/>
      <c r="J183" s="9">
        <f>SUM(J184:J206)</f>
        <v>16787.78</v>
      </c>
      <c r="K183" s="9">
        <f>SUM(K184:K206)</f>
        <v>222504.71999999997</v>
      </c>
      <c r="L183" s="10">
        <f>SUM(L184:L206)</f>
        <v>239292.5</v>
      </c>
      <c r="M183" s="3"/>
    </row>
    <row r="184" spans="1:13">
      <c r="A184" s="11" t="s">
        <v>389</v>
      </c>
      <c r="B184" s="12" t="s">
        <v>390</v>
      </c>
      <c r="C184" s="13" t="s">
        <v>391</v>
      </c>
      <c r="D184" s="14" t="s">
        <v>15</v>
      </c>
      <c r="E184" s="15">
        <v>1</v>
      </c>
      <c r="F184" s="56">
        <v>58660.75</v>
      </c>
      <c r="G184" s="56">
        <v>1686.89</v>
      </c>
      <c r="H184" s="56">
        <v>71656.639999999999</v>
      </c>
      <c r="I184" s="56">
        <f t="shared" ref="I184" si="28">TRUNC(F184 * (1 + 25.03 / 100), 2)</f>
        <v>73343.53</v>
      </c>
      <c r="J184" s="56">
        <f t="shared" ref="J184" si="29">TRUNC(E184 * G184, 2)</f>
        <v>1686.89</v>
      </c>
      <c r="K184" s="56">
        <f t="shared" ref="K184" si="30">L184 - J184</f>
        <v>71656.639999999999</v>
      </c>
      <c r="L184" s="57">
        <f t="shared" ref="L184" si="31">TRUNC(E184 * I184, 2)</f>
        <v>73343.53</v>
      </c>
    </row>
    <row r="185" spans="1:13" ht="40.5" customHeight="1">
      <c r="A185" s="11" t="s">
        <v>392</v>
      </c>
      <c r="B185" s="12" t="s">
        <v>393</v>
      </c>
      <c r="C185" s="13" t="s">
        <v>394</v>
      </c>
      <c r="D185" s="14" t="s">
        <v>15</v>
      </c>
      <c r="E185" s="15">
        <v>1</v>
      </c>
      <c r="F185" s="16">
        <v>3551.15</v>
      </c>
      <c r="G185" s="16">
        <v>296.08999999999997</v>
      </c>
      <c r="H185" s="16">
        <v>4143.91</v>
      </c>
      <c r="I185" s="16">
        <f t="shared" ref="I185:I206" si="32">TRUNC(F185 * (1 + 25.03 / 100), 2)</f>
        <v>4440</v>
      </c>
      <c r="J185" s="16">
        <f t="shared" ref="J185:J206" si="33">TRUNC(E185 * G185, 2)</f>
        <v>296.08999999999997</v>
      </c>
      <c r="K185" s="16">
        <f t="shared" ref="K185:K206" si="34">L185 - J185</f>
        <v>4143.91</v>
      </c>
      <c r="L185" s="17">
        <f t="shared" ref="L185:L206" si="35">TRUNC(E185 * I185, 2)</f>
        <v>4440</v>
      </c>
      <c r="M185" s="3"/>
    </row>
    <row r="186" spans="1:13" ht="38.25">
      <c r="A186" s="11" t="s">
        <v>395</v>
      </c>
      <c r="B186" s="12" t="s">
        <v>396</v>
      </c>
      <c r="C186" s="13" t="s">
        <v>397</v>
      </c>
      <c r="D186" s="14" t="s">
        <v>15</v>
      </c>
      <c r="E186" s="15">
        <v>16</v>
      </c>
      <c r="F186" s="16">
        <v>597.26</v>
      </c>
      <c r="G186" s="16">
        <v>86.67</v>
      </c>
      <c r="H186" s="16">
        <v>660.08</v>
      </c>
      <c r="I186" s="16">
        <f t="shared" si="32"/>
        <v>746.75</v>
      </c>
      <c r="J186" s="16">
        <f t="shared" si="33"/>
        <v>1386.72</v>
      </c>
      <c r="K186" s="16">
        <f t="shared" si="34"/>
        <v>10561.28</v>
      </c>
      <c r="L186" s="17">
        <f t="shared" si="35"/>
        <v>11948</v>
      </c>
      <c r="M186" s="3"/>
    </row>
    <row r="187" spans="1:13" ht="38.25">
      <c r="A187" s="11" t="s">
        <v>398</v>
      </c>
      <c r="B187" s="12" t="s">
        <v>399</v>
      </c>
      <c r="C187" s="13" t="s">
        <v>400</v>
      </c>
      <c r="D187" s="14" t="s">
        <v>15</v>
      </c>
      <c r="E187" s="15">
        <v>3</v>
      </c>
      <c r="F187" s="16">
        <v>798.56</v>
      </c>
      <c r="G187" s="16">
        <v>86.67</v>
      </c>
      <c r="H187" s="16">
        <v>911.76</v>
      </c>
      <c r="I187" s="16">
        <f t="shared" si="32"/>
        <v>998.43</v>
      </c>
      <c r="J187" s="16">
        <f t="shared" si="33"/>
        <v>260.01</v>
      </c>
      <c r="K187" s="16">
        <f t="shared" si="34"/>
        <v>2735.2799999999997</v>
      </c>
      <c r="L187" s="17">
        <f t="shared" si="35"/>
        <v>2995.29</v>
      </c>
    </row>
    <row r="188" spans="1:13" ht="38.25">
      <c r="A188" s="11" t="s">
        <v>401</v>
      </c>
      <c r="B188" s="12" t="s">
        <v>402</v>
      </c>
      <c r="C188" s="13" t="s">
        <v>403</v>
      </c>
      <c r="D188" s="14" t="s">
        <v>15</v>
      </c>
      <c r="E188" s="15">
        <v>5</v>
      </c>
      <c r="F188" s="16">
        <v>1889.96</v>
      </c>
      <c r="G188" s="16">
        <v>86.67</v>
      </c>
      <c r="H188" s="16">
        <v>2276.34</v>
      </c>
      <c r="I188" s="16">
        <f t="shared" si="32"/>
        <v>2363.0100000000002</v>
      </c>
      <c r="J188" s="16">
        <f t="shared" si="33"/>
        <v>433.35</v>
      </c>
      <c r="K188" s="16">
        <f t="shared" si="34"/>
        <v>11381.699999999999</v>
      </c>
      <c r="L188" s="17">
        <f t="shared" si="35"/>
        <v>11815.05</v>
      </c>
    </row>
    <row r="189" spans="1:13" ht="37.5" customHeight="1">
      <c r="A189" s="11" t="s">
        <v>404</v>
      </c>
      <c r="B189" s="18" t="s">
        <v>900</v>
      </c>
      <c r="C189" s="13" t="s">
        <v>405</v>
      </c>
      <c r="D189" s="14" t="s">
        <v>15</v>
      </c>
      <c r="E189" s="15">
        <v>1</v>
      </c>
      <c r="F189" s="16">
        <v>331.1</v>
      </c>
      <c r="G189" s="16">
        <v>80.540000000000006</v>
      </c>
      <c r="H189" s="16">
        <v>333.43</v>
      </c>
      <c r="I189" s="16">
        <f t="shared" si="32"/>
        <v>413.97</v>
      </c>
      <c r="J189" s="16">
        <f t="shared" si="33"/>
        <v>80.540000000000006</v>
      </c>
      <c r="K189" s="16">
        <f t="shared" si="34"/>
        <v>333.43</v>
      </c>
      <c r="L189" s="17">
        <f t="shared" si="35"/>
        <v>413.97</v>
      </c>
    </row>
    <row r="190" spans="1:13" ht="24" customHeight="1">
      <c r="A190" s="11" t="s">
        <v>406</v>
      </c>
      <c r="B190" s="18" t="s">
        <v>901</v>
      </c>
      <c r="C190" s="13" t="s">
        <v>947</v>
      </c>
      <c r="D190" s="14" t="s">
        <v>15</v>
      </c>
      <c r="E190" s="15">
        <v>1</v>
      </c>
      <c r="F190" s="16">
        <v>68.84</v>
      </c>
      <c r="G190" s="16">
        <v>13.07</v>
      </c>
      <c r="H190" s="16">
        <v>73</v>
      </c>
      <c r="I190" s="16">
        <f t="shared" si="32"/>
        <v>86.07</v>
      </c>
      <c r="J190" s="16">
        <f t="shared" si="33"/>
        <v>13.07</v>
      </c>
      <c r="K190" s="16">
        <f t="shared" si="34"/>
        <v>73</v>
      </c>
      <c r="L190" s="17">
        <f t="shared" si="35"/>
        <v>86.07</v>
      </c>
    </row>
    <row r="191" spans="1:13" ht="24" customHeight="1">
      <c r="A191" s="11" t="s">
        <v>407</v>
      </c>
      <c r="B191" s="18" t="s">
        <v>888</v>
      </c>
      <c r="C191" s="13" t="s">
        <v>948</v>
      </c>
      <c r="D191" s="14" t="s">
        <v>15</v>
      </c>
      <c r="E191" s="15">
        <v>1</v>
      </c>
      <c r="F191" s="16">
        <v>1095.45</v>
      </c>
      <c r="G191" s="16">
        <v>12.88</v>
      </c>
      <c r="H191" s="16">
        <v>1356.76</v>
      </c>
      <c r="I191" s="16">
        <f t="shared" si="32"/>
        <v>1369.64</v>
      </c>
      <c r="J191" s="16">
        <f t="shared" si="33"/>
        <v>12.88</v>
      </c>
      <c r="K191" s="16">
        <f t="shared" si="34"/>
        <v>1356.76</v>
      </c>
      <c r="L191" s="17">
        <f t="shared" si="35"/>
        <v>1369.64</v>
      </c>
    </row>
    <row r="192" spans="1:13" ht="24" customHeight="1">
      <c r="A192" s="11" t="s">
        <v>408</v>
      </c>
      <c r="B192" s="18" t="s">
        <v>902</v>
      </c>
      <c r="C192" s="13" t="s">
        <v>949</v>
      </c>
      <c r="D192" s="14" t="s">
        <v>15</v>
      </c>
      <c r="E192" s="15">
        <v>1</v>
      </c>
      <c r="F192" s="16">
        <v>1796.31</v>
      </c>
      <c r="G192" s="16">
        <v>12.88</v>
      </c>
      <c r="H192" s="16">
        <v>2233.04</v>
      </c>
      <c r="I192" s="16">
        <f t="shared" si="32"/>
        <v>2245.92</v>
      </c>
      <c r="J192" s="16">
        <f t="shared" si="33"/>
        <v>12.88</v>
      </c>
      <c r="K192" s="16">
        <f t="shared" si="34"/>
        <v>2233.04</v>
      </c>
      <c r="L192" s="17">
        <f t="shared" si="35"/>
        <v>2245.92</v>
      </c>
    </row>
    <row r="193" spans="1:12" ht="24" customHeight="1">
      <c r="A193" s="11" t="s">
        <v>409</v>
      </c>
      <c r="B193" s="12" t="s">
        <v>324</v>
      </c>
      <c r="C193" s="13" t="s">
        <v>325</v>
      </c>
      <c r="D193" s="14" t="s">
        <v>15</v>
      </c>
      <c r="E193" s="15">
        <v>4</v>
      </c>
      <c r="F193" s="16">
        <v>101.28</v>
      </c>
      <c r="G193" s="16">
        <v>13.07</v>
      </c>
      <c r="H193" s="16">
        <v>113.56</v>
      </c>
      <c r="I193" s="16">
        <f t="shared" si="32"/>
        <v>126.63</v>
      </c>
      <c r="J193" s="16">
        <f t="shared" si="33"/>
        <v>52.28</v>
      </c>
      <c r="K193" s="16">
        <f t="shared" si="34"/>
        <v>454.24</v>
      </c>
      <c r="L193" s="17">
        <f t="shared" si="35"/>
        <v>506.52</v>
      </c>
    </row>
    <row r="194" spans="1:12" ht="24" customHeight="1">
      <c r="A194" s="11" t="s">
        <v>410</v>
      </c>
      <c r="B194" s="12" t="s">
        <v>342</v>
      </c>
      <c r="C194" s="13" t="s">
        <v>343</v>
      </c>
      <c r="D194" s="14" t="s">
        <v>29</v>
      </c>
      <c r="E194" s="15">
        <v>162</v>
      </c>
      <c r="F194" s="16">
        <v>16.11</v>
      </c>
      <c r="G194" s="16">
        <v>11.9</v>
      </c>
      <c r="H194" s="16">
        <v>8.24</v>
      </c>
      <c r="I194" s="16">
        <f t="shared" si="32"/>
        <v>20.14</v>
      </c>
      <c r="J194" s="16">
        <f t="shared" si="33"/>
        <v>1927.8</v>
      </c>
      <c r="K194" s="16">
        <f t="shared" si="34"/>
        <v>1334.8799999999999</v>
      </c>
      <c r="L194" s="17">
        <f t="shared" si="35"/>
        <v>3262.68</v>
      </c>
    </row>
    <row r="195" spans="1:12" ht="25.5">
      <c r="A195" s="11" t="s">
        <v>411</v>
      </c>
      <c r="B195" s="12" t="s">
        <v>412</v>
      </c>
      <c r="C195" s="13" t="s">
        <v>413</v>
      </c>
      <c r="D195" s="14" t="s">
        <v>29</v>
      </c>
      <c r="E195" s="15">
        <v>38</v>
      </c>
      <c r="F195" s="16">
        <v>16.11</v>
      </c>
      <c r="G195" s="16">
        <v>11.9</v>
      </c>
      <c r="H195" s="16">
        <v>8.24</v>
      </c>
      <c r="I195" s="16">
        <f t="shared" si="32"/>
        <v>20.14</v>
      </c>
      <c r="J195" s="16">
        <f t="shared" si="33"/>
        <v>452.2</v>
      </c>
      <c r="K195" s="16">
        <f t="shared" si="34"/>
        <v>313.12000000000006</v>
      </c>
      <c r="L195" s="17">
        <f t="shared" si="35"/>
        <v>765.32</v>
      </c>
    </row>
    <row r="196" spans="1:12" ht="25.5">
      <c r="A196" s="11" t="s">
        <v>414</v>
      </c>
      <c r="B196" s="12" t="s">
        <v>415</v>
      </c>
      <c r="C196" s="13" t="s">
        <v>416</v>
      </c>
      <c r="D196" s="14" t="s">
        <v>29</v>
      </c>
      <c r="E196" s="15">
        <v>75</v>
      </c>
      <c r="F196" s="16">
        <v>46.13</v>
      </c>
      <c r="G196" s="16">
        <v>16.510000000000002</v>
      </c>
      <c r="H196" s="16">
        <v>41.16</v>
      </c>
      <c r="I196" s="16">
        <f t="shared" si="32"/>
        <v>57.67</v>
      </c>
      <c r="J196" s="16">
        <f t="shared" si="33"/>
        <v>1238.25</v>
      </c>
      <c r="K196" s="16">
        <f t="shared" si="34"/>
        <v>3087</v>
      </c>
      <c r="L196" s="17">
        <f t="shared" si="35"/>
        <v>4325.25</v>
      </c>
    </row>
    <row r="197" spans="1:12" ht="24" customHeight="1">
      <c r="A197" s="11" t="s">
        <v>417</v>
      </c>
      <c r="B197" s="12" t="s">
        <v>418</v>
      </c>
      <c r="C197" s="13" t="s">
        <v>419</v>
      </c>
      <c r="D197" s="14" t="s">
        <v>29</v>
      </c>
      <c r="E197" s="15">
        <v>6</v>
      </c>
      <c r="F197" s="16">
        <v>44.62</v>
      </c>
      <c r="G197" s="16">
        <v>15.91</v>
      </c>
      <c r="H197" s="16">
        <v>39.869999999999997</v>
      </c>
      <c r="I197" s="16">
        <f t="shared" si="32"/>
        <v>55.78</v>
      </c>
      <c r="J197" s="16">
        <f t="shared" si="33"/>
        <v>95.46</v>
      </c>
      <c r="K197" s="16">
        <f t="shared" si="34"/>
        <v>239.22000000000003</v>
      </c>
      <c r="L197" s="17">
        <f t="shared" si="35"/>
        <v>334.68</v>
      </c>
    </row>
    <row r="198" spans="1:12" ht="25.5">
      <c r="A198" s="11" t="s">
        <v>420</v>
      </c>
      <c r="B198" s="18" t="s">
        <v>903</v>
      </c>
      <c r="C198" s="13" t="s">
        <v>421</v>
      </c>
      <c r="D198" s="14" t="s">
        <v>29</v>
      </c>
      <c r="E198" s="15">
        <v>150</v>
      </c>
      <c r="F198" s="16">
        <v>4.17</v>
      </c>
      <c r="G198" s="16">
        <v>1.27</v>
      </c>
      <c r="H198" s="16">
        <v>3.94</v>
      </c>
      <c r="I198" s="16">
        <f t="shared" si="32"/>
        <v>5.21</v>
      </c>
      <c r="J198" s="16">
        <f t="shared" si="33"/>
        <v>190.5</v>
      </c>
      <c r="K198" s="16">
        <f t="shared" si="34"/>
        <v>591</v>
      </c>
      <c r="L198" s="17">
        <f t="shared" si="35"/>
        <v>781.5</v>
      </c>
    </row>
    <row r="199" spans="1:12" ht="25.5">
      <c r="A199" s="11" t="s">
        <v>422</v>
      </c>
      <c r="B199" s="18" t="s">
        <v>890</v>
      </c>
      <c r="C199" s="13" t="s">
        <v>347</v>
      </c>
      <c r="D199" s="14" t="s">
        <v>29</v>
      </c>
      <c r="E199" s="15">
        <v>652</v>
      </c>
      <c r="F199" s="16">
        <v>5.62</v>
      </c>
      <c r="G199" s="16">
        <v>1.66</v>
      </c>
      <c r="H199" s="16">
        <v>5.36</v>
      </c>
      <c r="I199" s="16">
        <f t="shared" si="32"/>
        <v>7.02</v>
      </c>
      <c r="J199" s="16">
        <f t="shared" si="33"/>
        <v>1082.32</v>
      </c>
      <c r="K199" s="16">
        <f t="shared" si="34"/>
        <v>3494.7200000000003</v>
      </c>
      <c r="L199" s="17">
        <f t="shared" si="35"/>
        <v>4577.04</v>
      </c>
    </row>
    <row r="200" spans="1:12" ht="25.5">
      <c r="A200" s="11" t="s">
        <v>423</v>
      </c>
      <c r="B200" s="18" t="s">
        <v>904</v>
      </c>
      <c r="C200" s="13" t="s">
        <v>424</v>
      </c>
      <c r="D200" s="14" t="s">
        <v>29</v>
      </c>
      <c r="E200" s="15">
        <v>375</v>
      </c>
      <c r="F200" s="16">
        <v>5.84</v>
      </c>
      <c r="G200" s="16">
        <v>0.28000000000000003</v>
      </c>
      <c r="H200" s="16">
        <v>7.02</v>
      </c>
      <c r="I200" s="16">
        <f t="shared" si="32"/>
        <v>7.3</v>
      </c>
      <c r="J200" s="16">
        <f t="shared" si="33"/>
        <v>105</v>
      </c>
      <c r="K200" s="16">
        <f t="shared" si="34"/>
        <v>2632.5</v>
      </c>
      <c r="L200" s="17">
        <f t="shared" si="35"/>
        <v>2737.5</v>
      </c>
    </row>
    <row r="201" spans="1:12">
      <c r="A201" s="11" t="s">
        <v>425</v>
      </c>
      <c r="B201" s="18" t="s">
        <v>973</v>
      </c>
      <c r="C201" s="13" t="s">
        <v>974</v>
      </c>
      <c r="D201" s="14" t="s">
        <v>29</v>
      </c>
      <c r="E201" s="15">
        <v>375</v>
      </c>
      <c r="F201" s="56">
        <v>211.9</v>
      </c>
      <c r="G201" s="56">
        <v>6.81</v>
      </c>
      <c r="H201" s="56">
        <v>258.12</v>
      </c>
      <c r="I201" s="56">
        <f t="shared" si="32"/>
        <v>264.93</v>
      </c>
      <c r="J201" s="56">
        <f t="shared" si="33"/>
        <v>2553.75</v>
      </c>
      <c r="K201" s="56">
        <f t="shared" si="34"/>
        <v>96795</v>
      </c>
      <c r="L201" s="57">
        <f t="shared" si="35"/>
        <v>99348.75</v>
      </c>
    </row>
    <row r="202" spans="1:12" ht="25.5">
      <c r="A202" s="11" t="s">
        <v>426</v>
      </c>
      <c r="B202" s="12" t="s">
        <v>427</v>
      </c>
      <c r="C202" s="13" t="s">
        <v>428</v>
      </c>
      <c r="D202" s="14" t="s">
        <v>29</v>
      </c>
      <c r="E202" s="15">
        <v>85</v>
      </c>
      <c r="F202" s="16">
        <v>35.119999999999997</v>
      </c>
      <c r="G202" s="16">
        <v>8.93</v>
      </c>
      <c r="H202" s="16">
        <v>34.979999999999997</v>
      </c>
      <c r="I202" s="16">
        <f t="shared" si="32"/>
        <v>43.91</v>
      </c>
      <c r="J202" s="16">
        <f t="shared" si="33"/>
        <v>759.05</v>
      </c>
      <c r="K202" s="16">
        <f t="shared" si="34"/>
        <v>2973.3</v>
      </c>
      <c r="L202" s="17">
        <f t="shared" si="35"/>
        <v>3732.35</v>
      </c>
    </row>
    <row r="203" spans="1:12">
      <c r="A203" s="11" t="s">
        <v>429</v>
      </c>
      <c r="B203" s="18" t="s">
        <v>905</v>
      </c>
      <c r="C203" s="13" t="s">
        <v>430</v>
      </c>
      <c r="D203" s="14" t="s">
        <v>15</v>
      </c>
      <c r="E203" s="15">
        <v>29</v>
      </c>
      <c r="F203" s="16">
        <v>41.59</v>
      </c>
      <c r="G203" s="16">
        <v>8.14</v>
      </c>
      <c r="H203" s="16">
        <v>43.85</v>
      </c>
      <c r="I203" s="16">
        <f t="shared" si="32"/>
        <v>51.99</v>
      </c>
      <c r="J203" s="16">
        <f t="shared" si="33"/>
        <v>236.06</v>
      </c>
      <c r="K203" s="16">
        <f t="shared" si="34"/>
        <v>1271.6500000000001</v>
      </c>
      <c r="L203" s="17">
        <f t="shared" si="35"/>
        <v>1507.71</v>
      </c>
    </row>
    <row r="204" spans="1:12" ht="25.5">
      <c r="A204" s="11" t="s">
        <v>431</v>
      </c>
      <c r="B204" s="12" t="s">
        <v>432</v>
      </c>
      <c r="C204" s="13" t="s">
        <v>433</v>
      </c>
      <c r="D204" s="14" t="s">
        <v>15</v>
      </c>
      <c r="E204" s="15">
        <v>41</v>
      </c>
      <c r="F204" s="16">
        <v>85.43</v>
      </c>
      <c r="G204" s="16">
        <v>50.52</v>
      </c>
      <c r="H204" s="16">
        <v>56.29</v>
      </c>
      <c r="I204" s="16">
        <f t="shared" si="32"/>
        <v>106.81</v>
      </c>
      <c r="J204" s="16">
        <f t="shared" si="33"/>
        <v>2071.3200000000002</v>
      </c>
      <c r="K204" s="16">
        <f t="shared" si="34"/>
        <v>2307.89</v>
      </c>
      <c r="L204" s="17">
        <f t="shared" si="35"/>
        <v>4379.21</v>
      </c>
    </row>
    <row r="205" spans="1:12" ht="25.5">
      <c r="A205" s="11" t="s">
        <v>434</v>
      </c>
      <c r="B205" s="12" t="s">
        <v>435</v>
      </c>
      <c r="C205" s="13" t="s">
        <v>436</v>
      </c>
      <c r="D205" s="14" t="s">
        <v>15</v>
      </c>
      <c r="E205" s="15">
        <v>6</v>
      </c>
      <c r="F205" s="16">
        <v>462.55</v>
      </c>
      <c r="G205" s="16">
        <v>301.37</v>
      </c>
      <c r="H205" s="16">
        <v>276.95</v>
      </c>
      <c r="I205" s="16">
        <f t="shared" si="32"/>
        <v>578.32000000000005</v>
      </c>
      <c r="J205" s="16">
        <f t="shared" si="33"/>
        <v>1808.22</v>
      </c>
      <c r="K205" s="16">
        <f t="shared" si="34"/>
        <v>1661.7</v>
      </c>
      <c r="L205" s="17">
        <f t="shared" si="35"/>
        <v>3469.92</v>
      </c>
    </row>
    <row r="206" spans="1:12" ht="25.5">
      <c r="A206" s="11" t="s">
        <v>437</v>
      </c>
      <c r="B206" s="12" t="s">
        <v>438</v>
      </c>
      <c r="C206" s="13" t="s">
        <v>439</v>
      </c>
      <c r="D206" s="14" t="s">
        <v>15</v>
      </c>
      <c r="E206" s="15">
        <v>1</v>
      </c>
      <c r="F206" s="16">
        <v>725.11</v>
      </c>
      <c r="G206" s="16">
        <v>33.14</v>
      </c>
      <c r="H206" s="16">
        <v>873.46</v>
      </c>
      <c r="I206" s="16">
        <f t="shared" si="32"/>
        <v>906.6</v>
      </c>
      <c r="J206" s="16">
        <f t="shared" si="33"/>
        <v>33.14</v>
      </c>
      <c r="K206" s="16">
        <f t="shared" si="34"/>
        <v>873.46</v>
      </c>
      <c r="L206" s="17">
        <f t="shared" si="35"/>
        <v>906.6</v>
      </c>
    </row>
    <row r="207" spans="1:12" s="2" customFormat="1">
      <c r="A207" s="11"/>
      <c r="B207" s="12"/>
      <c r="C207" s="13"/>
      <c r="D207" s="14"/>
      <c r="E207" s="15"/>
      <c r="F207" s="16"/>
      <c r="G207" s="16"/>
      <c r="H207" s="16"/>
      <c r="I207" s="16"/>
      <c r="J207" s="16"/>
      <c r="K207" s="16"/>
      <c r="L207" s="17"/>
    </row>
    <row r="208" spans="1:12">
      <c r="A208" s="19" t="s">
        <v>440</v>
      </c>
      <c r="B208" s="20"/>
      <c r="C208" s="7" t="s">
        <v>441</v>
      </c>
      <c r="D208" s="7"/>
      <c r="E208" s="8"/>
      <c r="F208" s="7"/>
      <c r="G208" s="7"/>
      <c r="H208" s="7"/>
      <c r="I208" s="7"/>
      <c r="J208" s="9">
        <f>SUM(J209:J218)</f>
        <v>17944.25</v>
      </c>
      <c r="K208" s="9">
        <f>SUM(K209:K218)</f>
        <v>58815.679999999993</v>
      </c>
      <c r="L208" s="10">
        <f>SUM(L209:L218)</f>
        <v>76759.930000000008</v>
      </c>
    </row>
    <row r="209" spans="1:12" ht="24" customHeight="1">
      <c r="A209" s="11" t="s">
        <v>442</v>
      </c>
      <c r="B209" s="18" t="s">
        <v>906</v>
      </c>
      <c r="C209" s="13" t="s">
        <v>443</v>
      </c>
      <c r="D209" s="14" t="s">
        <v>29</v>
      </c>
      <c r="E209" s="15">
        <v>26</v>
      </c>
      <c r="F209" s="16">
        <v>44.77</v>
      </c>
      <c r="G209" s="16">
        <v>15.54</v>
      </c>
      <c r="H209" s="16">
        <v>40.43</v>
      </c>
      <c r="I209" s="16">
        <f t="shared" ref="I209:I218" si="36">TRUNC(F209 * (1 + 25.03 / 100), 2)</f>
        <v>55.97</v>
      </c>
      <c r="J209" s="16">
        <f t="shared" ref="J209:J218" si="37">TRUNC(E209 * G209, 2)</f>
        <v>404.04</v>
      </c>
      <c r="K209" s="16">
        <f t="shared" ref="K209:K218" si="38">L209 - J209</f>
        <v>1051.18</v>
      </c>
      <c r="L209" s="17">
        <f t="shared" ref="L209:L218" si="39">TRUNC(E209 * I209, 2)</f>
        <v>1455.22</v>
      </c>
    </row>
    <row r="210" spans="1:12" ht="25.5">
      <c r="A210" s="11" t="s">
        <v>444</v>
      </c>
      <c r="B210" s="12" t="s">
        <v>427</v>
      </c>
      <c r="C210" s="13" t="s">
        <v>428</v>
      </c>
      <c r="D210" s="14" t="s">
        <v>29</v>
      </c>
      <c r="E210" s="15">
        <v>301</v>
      </c>
      <c r="F210" s="16">
        <v>35.119999999999997</v>
      </c>
      <c r="G210" s="16">
        <v>8.93</v>
      </c>
      <c r="H210" s="16">
        <v>34.979999999999997</v>
      </c>
      <c r="I210" s="16">
        <f t="shared" si="36"/>
        <v>43.91</v>
      </c>
      <c r="J210" s="16">
        <f t="shared" si="37"/>
        <v>2687.93</v>
      </c>
      <c r="K210" s="16">
        <f t="shared" si="38"/>
        <v>10528.98</v>
      </c>
      <c r="L210" s="17">
        <f t="shared" si="39"/>
        <v>13216.91</v>
      </c>
    </row>
    <row r="211" spans="1:12">
      <c r="A211" s="11" t="s">
        <v>445</v>
      </c>
      <c r="B211" s="12" t="s">
        <v>446</v>
      </c>
      <c r="C211" s="13" t="s">
        <v>447</v>
      </c>
      <c r="D211" s="14" t="s">
        <v>29</v>
      </c>
      <c r="E211" s="15">
        <v>944</v>
      </c>
      <c r="F211" s="16">
        <v>45.26</v>
      </c>
      <c r="G211" s="16">
        <v>13.23</v>
      </c>
      <c r="H211" s="16">
        <v>43.35</v>
      </c>
      <c r="I211" s="16">
        <f t="shared" si="36"/>
        <v>56.58</v>
      </c>
      <c r="J211" s="16">
        <f t="shared" si="37"/>
        <v>12489.12</v>
      </c>
      <c r="K211" s="16">
        <f t="shared" si="38"/>
        <v>40922.399999999994</v>
      </c>
      <c r="L211" s="17">
        <f t="shared" si="39"/>
        <v>53411.519999999997</v>
      </c>
    </row>
    <row r="212" spans="1:12" ht="24" customHeight="1">
      <c r="A212" s="11" t="s">
        <v>448</v>
      </c>
      <c r="B212" s="12" t="s">
        <v>449</v>
      </c>
      <c r="C212" s="13" t="s">
        <v>450</v>
      </c>
      <c r="D212" s="14" t="s">
        <v>29</v>
      </c>
      <c r="E212" s="15">
        <v>60</v>
      </c>
      <c r="F212" s="16">
        <v>12.3</v>
      </c>
      <c r="G212" s="16">
        <v>1.23</v>
      </c>
      <c r="H212" s="16">
        <v>14.14</v>
      </c>
      <c r="I212" s="16">
        <f t="shared" si="36"/>
        <v>15.37</v>
      </c>
      <c r="J212" s="16">
        <f t="shared" si="37"/>
        <v>73.8</v>
      </c>
      <c r="K212" s="16">
        <f t="shared" si="38"/>
        <v>848.40000000000009</v>
      </c>
      <c r="L212" s="17">
        <f t="shared" si="39"/>
        <v>922.2</v>
      </c>
    </row>
    <row r="213" spans="1:12" ht="25.5">
      <c r="A213" s="11" t="s">
        <v>451</v>
      </c>
      <c r="B213" s="12" t="s">
        <v>452</v>
      </c>
      <c r="C213" s="13" t="s">
        <v>453</v>
      </c>
      <c r="D213" s="14" t="s">
        <v>15</v>
      </c>
      <c r="E213" s="15">
        <v>23</v>
      </c>
      <c r="F213" s="16">
        <v>42.81</v>
      </c>
      <c r="G213" s="16">
        <v>8.14</v>
      </c>
      <c r="H213" s="16">
        <v>45.38</v>
      </c>
      <c r="I213" s="16">
        <f t="shared" si="36"/>
        <v>53.52</v>
      </c>
      <c r="J213" s="16">
        <f t="shared" si="37"/>
        <v>187.22</v>
      </c>
      <c r="K213" s="16">
        <f t="shared" si="38"/>
        <v>1043.74</v>
      </c>
      <c r="L213" s="17">
        <f t="shared" si="39"/>
        <v>1230.96</v>
      </c>
    </row>
    <row r="214" spans="1:12">
      <c r="A214" s="11" t="s">
        <v>454</v>
      </c>
      <c r="B214" s="18" t="s">
        <v>907</v>
      </c>
      <c r="C214" s="13" t="s">
        <v>455</v>
      </c>
      <c r="D214" s="14" t="s">
        <v>15</v>
      </c>
      <c r="E214" s="15">
        <v>1</v>
      </c>
      <c r="F214" s="16">
        <v>116.87</v>
      </c>
      <c r="G214" s="16">
        <v>4.0599999999999996</v>
      </c>
      <c r="H214" s="16">
        <v>142.06</v>
      </c>
      <c r="I214" s="16">
        <f t="shared" si="36"/>
        <v>146.12</v>
      </c>
      <c r="J214" s="16">
        <f t="shared" si="37"/>
        <v>4.0599999999999996</v>
      </c>
      <c r="K214" s="16">
        <f t="shared" si="38"/>
        <v>142.06</v>
      </c>
      <c r="L214" s="17">
        <f t="shared" si="39"/>
        <v>146.12</v>
      </c>
    </row>
    <row r="215" spans="1:12">
      <c r="A215" s="11" t="s">
        <v>456</v>
      </c>
      <c r="B215" s="12" t="s">
        <v>457</v>
      </c>
      <c r="C215" s="13" t="s">
        <v>458</v>
      </c>
      <c r="D215" s="14" t="s">
        <v>15</v>
      </c>
      <c r="E215" s="15">
        <v>92</v>
      </c>
      <c r="F215" s="16">
        <v>13.24</v>
      </c>
      <c r="G215" s="16">
        <v>6.43</v>
      </c>
      <c r="H215" s="16">
        <v>10.119999999999999</v>
      </c>
      <c r="I215" s="16">
        <f t="shared" si="36"/>
        <v>16.55</v>
      </c>
      <c r="J215" s="16">
        <f t="shared" si="37"/>
        <v>591.55999999999995</v>
      </c>
      <c r="K215" s="16">
        <f t="shared" si="38"/>
        <v>931.04</v>
      </c>
      <c r="L215" s="17">
        <f t="shared" si="39"/>
        <v>1522.6</v>
      </c>
    </row>
    <row r="216" spans="1:12" ht="25.5">
      <c r="A216" s="11" t="s">
        <v>459</v>
      </c>
      <c r="B216" s="12" t="s">
        <v>432</v>
      </c>
      <c r="C216" s="13" t="s">
        <v>433</v>
      </c>
      <c r="D216" s="14" t="s">
        <v>15</v>
      </c>
      <c r="E216" s="15">
        <v>23</v>
      </c>
      <c r="F216" s="16">
        <v>85.43</v>
      </c>
      <c r="G216" s="16">
        <v>50.52</v>
      </c>
      <c r="H216" s="16">
        <v>56.29</v>
      </c>
      <c r="I216" s="16">
        <f t="shared" si="36"/>
        <v>106.81</v>
      </c>
      <c r="J216" s="16">
        <f t="shared" si="37"/>
        <v>1161.96</v>
      </c>
      <c r="K216" s="16">
        <f t="shared" si="38"/>
        <v>1294.67</v>
      </c>
      <c r="L216" s="17">
        <f t="shared" si="39"/>
        <v>2456.63</v>
      </c>
    </row>
    <row r="217" spans="1:12">
      <c r="A217" s="11" t="s">
        <v>460</v>
      </c>
      <c r="B217" s="12" t="s">
        <v>461</v>
      </c>
      <c r="C217" s="13" t="s">
        <v>462</v>
      </c>
      <c r="D217" s="14" t="s">
        <v>15</v>
      </c>
      <c r="E217" s="15">
        <v>1</v>
      </c>
      <c r="F217" s="16">
        <v>373.82</v>
      </c>
      <c r="G217" s="16">
        <v>48.32</v>
      </c>
      <c r="H217" s="16">
        <v>419.06</v>
      </c>
      <c r="I217" s="16">
        <f t="shared" si="36"/>
        <v>467.38</v>
      </c>
      <c r="J217" s="16">
        <f t="shared" si="37"/>
        <v>48.32</v>
      </c>
      <c r="K217" s="16">
        <f t="shared" si="38"/>
        <v>419.06</v>
      </c>
      <c r="L217" s="17">
        <f t="shared" si="39"/>
        <v>467.38</v>
      </c>
    </row>
    <row r="218" spans="1:12" ht="25.5">
      <c r="A218" s="11" t="s">
        <v>463</v>
      </c>
      <c r="B218" s="12" t="s">
        <v>464</v>
      </c>
      <c r="C218" s="13" t="s">
        <v>465</v>
      </c>
      <c r="D218" s="14" t="s">
        <v>15</v>
      </c>
      <c r="E218" s="15">
        <v>23</v>
      </c>
      <c r="F218" s="16">
        <v>67.13</v>
      </c>
      <c r="G218" s="16">
        <v>12.88</v>
      </c>
      <c r="H218" s="16">
        <v>71.05</v>
      </c>
      <c r="I218" s="16">
        <f t="shared" si="36"/>
        <v>83.93</v>
      </c>
      <c r="J218" s="16">
        <f t="shared" si="37"/>
        <v>296.24</v>
      </c>
      <c r="K218" s="16">
        <f t="shared" si="38"/>
        <v>1634.15</v>
      </c>
      <c r="L218" s="17">
        <f t="shared" si="39"/>
        <v>1930.39</v>
      </c>
    </row>
    <row r="219" spans="1:12" s="2" customFormat="1">
      <c r="A219" s="11"/>
      <c r="B219" s="12"/>
      <c r="C219" s="13"/>
      <c r="D219" s="14"/>
      <c r="E219" s="15"/>
      <c r="F219" s="16"/>
      <c r="G219" s="16"/>
      <c r="H219" s="16"/>
      <c r="I219" s="16"/>
      <c r="J219" s="16"/>
      <c r="K219" s="16"/>
      <c r="L219" s="17"/>
    </row>
    <row r="220" spans="1:12">
      <c r="A220" s="19" t="s">
        <v>466</v>
      </c>
      <c r="B220" s="20"/>
      <c r="C220" s="7" t="s">
        <v>467</v>
      </c>
      <c r="D220" s="7"/>
      <c r="E220" s="8"/>
      <c r="F220" s="7"/>
      <c r="G220" s="7"/>
      <c r="H220" s="7"/>
      <c r="I220" s="7"/>
      <c r="J220" s="9">
        <f>SUM(J221:J229)</f>
        <v>9648.77</v>
      </c>
      <c r="K220" s="9">
        <f>SUM(K221:K229)</f>
        <v>10795.17</v>
      </c>
      <c r="L220" s="10">
        <f>SUM(L221:L229)</f>
        <v>20443.940000000002</v>
      </c>
    </row>
    <row r="221" spans="1:12" ht="25.5">
      <c r="A221" s="11" t="s">
        <v>468</v>
      </c>
      <c r="B221" s="12" t="s">
        <v>469</v>
      </c>
      <c r="C221" s="13" t="s">
        <v>470</v>
      </c>
      <c r="D221" s="14" t="s">
        <v>29</v>
      </c>
      <c r="E221" s="15">
        <v>136</v>
      </c>
      <c r="F221" s="16">
        <v>14.04</v>
      </c>
      <c r="G221" s="16">
        <v>11.71</v>
      </c>
      <c r="H221" s="16">
        <v>5.84</v>
      </c>
      <c r="I221" s="16">
        <f t="shared" ref="I221:I229" si="40">TRUNC(F221 * (1 + 25.03 / 100), 2)</f>
        <v>17.55</v>
      </c>
      <c r="J221" s="16">
        <f t="shared" ref="J221:J229" si="41">TRUNC(E221 * G221, 2)</f>
        <v>1592.56</v>
      </c>
      <c r="K221" s="16">
        <f t="shared" ref="K221:K229" si="42">L221 - J221</f>
        <v>794.24000000000024</v>
      </c>
      <c r="L221" s="17">
        <f t="shared" ref="L221:L229" si="43">TRUNC(E221 * I221, 2)</f>
        <v>2386.8000000000002</v>
      </c>
    </row>
    <row r="222" spans="1:12" ht="26.25" customHeight="1">
      <c r="A222" s="11" t="s">
        <v>471</v>
      </c>
      <c r="B222" s="12" t="s">
        <v>472</v>
      </c>
      <c r="C222" s="13" t="s">
        <v>473</v>
      </c>
      <c r="D222" s="14" t="s">
        <v>29</v>
      </c>
      <c r="E222" s="15">
        <v>34</v>
      </c>
      <c r="F222" s="16">
        <v>18.72</v>
      </c>
      <c r="G222" s="16">
        <v>9.11</v>
      </c>
      <c r="H222" s="16">
        <v>14.29</v>
      </c>
      <c r="I222" s="16">
        <f t="shared" si="40"/>
        <v>23.4</v>
      </c>
      <c r="J222" s="16">
        <f t="shared" si="41"/>
        <v>309.74</v>
      </c>
      <c r="K222" s="16">
        <f t="shared" si="42"/>
        <v>485.86</v>
      </c>
      <c r="L222" s="17">
        <f t="shared" si="43"/>
        <v>795.6</v>
      </c>
    </row>
    <row r="223" spans="1:12" ht="26.25" customHeight="1">
      <c r="A223" s="11" t="s">
        <v>474</v>
      </c>
      <c r="B223" s="12" t="s">
        <v>475</v>
      </c>
      <c r="C223" s="13" t="s">
        <v>476</v>
      </c>
      <c r="D223" s="14" t="s">
        <v>29</v>
      </c>
      <c r="E223" s="15">
        <v>4</v>
      </c>
      <c r="F223" s="16">
        <v>29.25</v>
      </c>
      <c r="G223" s="16">
        <v>10.050000000000001</v>
      </c>
      <c r="H223" s="16">
        <v>26.52</v>
      </c>
      <c r="I223" s="16">
        <f t="shared" si="40"/>
        <v>36.57</v>
      </c>
      <c r="J223" s="16">
        <f t="shared" si="41"/>
        <v>40.200000000000003</v>
      </c>
      <c r="K223" s="16">
        <f t="shared" si="42"/>
        <v>106.08</v>
      </c>
      <c r="L223" s="17">
        <f t="shared" si="43"/>
        <v>146.28</v>
      </c>
    </row>
    <row r="224" spans="1:12" ht="24" customHeight="1">
      <c r="A224" s="11" t="s">
        <v>477</v>
      </c>
      <c r="B224" s="12" t="s">
        <v>478</v>
      </c>
      <c r="C224" s="13" t="s">
        <v>479</v>
      </c>
      <c r="D224" s="14" t="s">
        <v>29</v>
      </c>
      <c r="E224" s="15">
        <v>10</v>
      </c>
      <c r="F224" s="16">
        <v>36.700000000000003</v>
      </c>
      <c r="G224" s="16">
        <v>2.02</v>
      </c>
      <c r="H224" s="16">
        <v>43.86</v>
      </c>
      <c r="I224" s="16">
        <f t="shared" si="40"/>
        <v>45.88</v>
      </c>
      <c r="J224" s="16">
        <f t="shared" si="41"/>
        <v>20.2</v>
      </c>
      <c r="K224" s="16">
        <f t="shared" si="42"/>
        <v>438.6</v>
      </c>
      <c r="L224" s="17">
        <f t="shared" si="43"/>
        <v>458.8</v>
      </c>
    </row>
    <row r="225" spans="1:12" ht="24" customHeight="1">
      <c r="A225" s="11" t="s">
        <v>480</v>
      </c>
      <c r="B225" s="12" t="s">
        <v>481</v>
      </c>
      <c r="C225" s="13" t="s">
        <v>482</v>
      </c>
      <c r="D225" s="14" t="s">
        <v>29</v>
      </c>
      <c r="E225" s="15">
        <v>20</v>
      </c>
      <c r="F225" s="16">
        <v>45.05</v>
      </c>
      <c r="G225" s="16">
        <v>2.02</v>
      </c>
      <c r="H225" s="16">
        <v>54.3</v>
      </c>
      <c r="I225" s="16">
        <f t="shared" si="40"/>
        <v>56.32</v>
      </c>
      <c r="J225" s="16">
        <f t="shared" si="41"/>
        <v>40.4</v>
      </c>
      <c r="K225" s="16">
        <f t="shared" si="42"/>
        <v>1086</v>
      </c>
      <c r="L225" s="17">
        <f t="shared" si="43"/>
        <v>1126.4000000000001</v>
      </c>
    </row>
    <row r="226" spans="1:12" ht="24" customHeight="1">
      <c r="A226" s="11" t="s">
        <v>483</v>
      </c>
      <c r="B226" s="12" t="s">
        <v>484</v>
      </c>
      <c r="C226" s="13" t="s">
        <v>485</v>
      </c>
      <c r="D226" s="14" t="s">
        <v>29</v>
      </c>
      <c r="E226" s="15">
        <v>26</v>
      </c>
      <c r="F226" s="16">
        <v>51.07</v>
      </c>
      <c r="G226" s="16">
        <v>9.2200000000000006</v>
      </c>
      <c r="H226" s="16">
        <v>54.63</v>
      </c>
      <c r="I226" s="16">
        <f t="shared" si="40"/>
        <v>63.85</v>
      </c>
      <c r="J226" s="16">
        <f t="shared" si="41"/>
        <v>239.72</v>
      </c>
      <c r="K226" s="16">
        <f t="shared" si="42"/>
        <v>1420.3799999999999</v>
      </c>
      <c r="L226" s="17">
        <f t="shared" si="43"/>
        <v>1660.1</v>
      </c>
    </row>
    <row r="227" spans="1:12" ht="27" customHeight="1">
      <c r="A227" s="11" t="s">
        <v>486</v>
      </c>
      <c r="B227" s="12" t="s">
        <v>487</v>
      </c>
      <c r="C227" s="13" t="s">
        <v>488</v>
      </c>
      <c r="D227" s="14" t="s">
        <v>29</v>
      </c>
      <c r="E227" s="15">
        <v>42</v>
      </c>
      <c r="F227" s="16">
        <v>61.91</v>
      </c>
      <c r="G227" s="16">
        <v>2.02</v>
      </c>
      <c r="H227" s="16">
        <v>75.38</v>
      </c>
      <c r="I227" s="16">
        <f t="shared" si="40"/>
        <v>77.400000000000006</v>
      </c>
      <c r="J227" s="16">
        <f t="shared" si="41"/>
        <v>84.84</v>
      </c>
      <c r="K227" s="16">
        <f t="shared" si="42"/>
        <v>3165.96</v>
      </c>
      <c r="L227" s="17">
        <f t="shared" si="43"/>
        <v>3250.8</v>
      </c>
    </row>
    <row r="228" spans="1:12" ht="31.5" customHeight="1">
      <c r="A228" s="11" t="s">
        <v>489</v>
      </c>
      <c r="B228" s="12" t="s">
        <v>490</v>
      </c>
      <c r="C228" s="13" t="s">
        <v>491</v>
      </c>
      <c r="D228" s="14" t="s">
        <v>15</v>
      </c>
      <c r="E228" s="15">
        <v>60</v>
      </c>
      <c r="F228" s="16">
        <v>81.42</v>
      </c>
      <c r="G228" s="16">
        <v>69.73</v>
      </c>
      <c r="H228" s="16">
        <v>32.06</v>
      </c>
      <c r="I228" s="16">
        <f t="shared" si="40"/>
        <v>101.79</v>
      </c>
      <c r="J228" s="16">
        <f t="shared" si="41"/>
        <v>4183.8</v>
      </c>
      <c r="K228" s="16">
        <f t="shared" si="42"/>
        <v>1923.5999999999995</v>
      </c>
      <c r="L228" s="17">
        <f t="shared" si="43"/>
        <v>6107.4</v>
      </c>
    </row>
    <row r="229" spans="1:12" ht="31.5" customHeight="1">
      <c r="A229" s="11" t="s">
        <v>492</v>
      </c>
      <c r="B229" s="12" t="s">
        <v>493</v>
      </c>
      <c r="C229" s="13" t="s">
        <v>494</v>
      </c>
      <c r="D229" s="14" t="s">
        <v>15</v>
      </c>
      <c r="E229" s="15">
        <v>33</v>
      </c>
      <c r="F229" s="16">
        <v>109.35</v>
      </c>
      <c r="G229" s="16">
        <v>95.07</v>
      </c>
      <c r="H229" s="16">
        <v>41.65</v>
      </c>
      <c r="I229" s="16">
        <f t="shared" si="40"/>
        <v>136.72</v>
      </c>
      <c r="J229" s="16">
        <f t="shared" si="41"/>
        <v>3137.31</v>
      </c>
      <c r="K229" s="16">
        <f t="shared" si="42"/>
        <v>1374.4500000000003</v>
      </c>
      <c r="L229" s="17">
        <f t="shared" si="43"/>
        <v>4511.76</v>
      </c>
    </row>
    <row r="230" spans="1:12" s="2" customFormat="1">
      <c r="A230" s="11"/>
      <c r="B230" s="12"/>
      <c r="C230" s="13"/>
      <c r="D230" s="14"/>
      <c r="E230" s="15"/>
      <c r="F230" s="16"/>
      <c r="G230" s="16"/>
      <c r="H230" s="16"/>
      <c r="I230" s="16"/>
      <c r="J230" s="16"/>
      <c r="K230" s="16"/>
      <c r="L230" s="17"/>
    </row>
    <row r="231" spans="1:12">
      <c r="A231" s="19" t="s">
        <v>495</v>
      </c>
      <c r="B231" s="20"/>
      <c r="C231" s="7" t="s">
        <v>496</v>
      </c>
      <c r="D231" s="7"/>
      <c r="E231" s="8"/>
      <c r="F231" s="7"/>
      <c r="G231" s="7"/>
      <c r="H231" s="7"/>
      <c r="I231" s="7"/>
      <c r="J231" s="9">
        <f>SUM(J232:J243)</f>
        <v>10005.050000000001</v>
      </c>
      <c r="K231" s="9">
        <f>SUM(K232:K243)</f>
        <v>14164.51</v>
      </c>
      <c r="L231" s="10">
        <f>SUM(L232:L243)</f>
        <v>24169.56</v>
      </c>
    </row>
    <row r="232" spans="1:12" ht="28.5" customHeight="1">
      <c r="A232" s="11" t="s">
        <v>497</v>
      </c>
      <c r="B232" s="12" t="s">
        <v>498</v>
      </c>
      <c r="C232" s="13" t="s">
        <v>499</v>
      </c>
      <c r="D232" s="14" t="s">
        <v>29</v>
      </c>
      <c r="E232" s="15">
        <v>62</v>
      </c>
      <c r="F232" s="16">
        <v>17.100000000000001</v>
      </c>
      <c r="G232" s="16">
        <v>10.52</v>
      </c>
      <c r="H232" s="16">
        <v>10.86</v>
      </c>
      <c r="I232" s="16">
        <f t="shared" ref="I232:I243" si="44">TRUNC(F232 * (1 + 25.03 / 100), 2)</f>
        <v>21.38</v>
      </c>
      <c r="J232" s="16">
        <f t="shared" ref="J232:J243" si="45">TRUNC(E232 * G232, 2)</f>
        <v>652.24</v>
      </c>
      <c r="K232" s="16">
        <f t="shared" ref="K232:K243" si="46">L232 - J232</f>
        <v>673.31999999999994</v>
      </c>
      <c r="L232" s="17">
        <f t="shared" ref="L232:L243" si="47">TRUNC(E232 * I232, 2)</f>
        <v>1325.56</v>
      </c>
    </row>
    <row r="233" spans="1:12" ht="30" customHeight="1">
      <c r="A233" s="11" t="s">
        <v>500</v>
      </c>
      <c r="B233" s="12" t="s">
        <v>501</v>
      </c>
      <c r="C233" s="13" t="s">
        <v>502</v>
      </c>
      <c r="D233" s="14" t="s">
        <v>29</v>
      </c>
      <c r="E233" s="15">
        <v>9</v>
      </c>
      <c r="F233" s="16">
        <v>16.71</v>
      </c>
      <c r="G233" s="16">
        <v>9.31</v>
      </c>
      <c r="H233" s="16">
        <v>11.58</v>
      </c>
      <c r="I233" s="16">
        <f t="shared" si="44"/>
        <v>20.89</v>
      </c>
      <c r="J233" s="16">
        <f t="shared" si="45"/>
        <v>83.79</v>
      </c>
      <c r="K233" s="16">
        <f t="shared" si="46"/>
        <v>104.21999999999998</v>
      </c>
      <c r="L233" s="17">
        <f t="shared" si="47"/>
        <v>188.01</v>
      </c>
    </row>
    <row r="234" spans="1:12" ht="24" customHeight="1">
      <c r="A234" s="11" t="s">
        <v>503</v>
      </c>
      <c r="B234" s="12" t="s">
        <v>504</v>
      </c>
      <c r="C234" s="13" t="s">
        <v>505</v>
      </c>
      <c r="D234" s="14" t="s">
        <v>29</v>
      </c>
      <c r="E234" s="15">
        <v>26</v>
      </c>
      <c r="F234" s="16">
        <v>22.02</v>
      </c>
      <c r="G234" s="16">
        <v>11.06</v>
      </c>
      <c r="H234" s="16">
        <v>16.47</v>
      </c>
      <c r="I234" s="16">
        <f t="shared" si="44"/>
        <v>27.53</v>
      </c>
      <c r="J234" s="16">
        <f t="shared" si="45"/>
        <v>287.56</v>
      </c>
      <c r="K234" s="16">
        <f t="shared" si="46"/>
        <v>428.21999999999997</v>
      </c>
      <c r="L234" s="17">
        <f t="shared" si="47"/>
        <v>715.78</v>
      </c>
    </row>
    <row r="235" spans="1:12" ht="30" customHeight="1">
      <c r="A235" s="11" t="s">
        <v>506</v>
      </c>
      <c r="B235" s="12" t="s">
        <v>507</v>
      </c>
      <c r="C235" s="13" t="s">
        <v>508</v>
      </c>
      <c r="D235" s="14" t="s">
        <v>29</v>
      </c>
      <c r="E235" s="15">
        <v>18</v>
      </c>
      <c r="F235" s="16">
        <v>25.53</v>
      </c>
      <c r="G235" s="16">
        <v>13.75</v>
      </c>
      <c r="H235" s="16">
        <v>18.170000000000002</v>
      </c>
      <c r="I235" s="16">
        <f t="shared" si="44"/>
        <v>31.92</v>
      </c>
      <c r="J235" s="16">
        <f t="shared" si="45"/>
        <v>247.5</v>
      </c>
      <c r="K235" s="16">
        <f t="shared" si="46"/>
        <v>327.05999999999995</v>
      </c>
      <c r="L235" s="17">
        <f t="shared" si="47"/>
        <v>574.55999999999995</v>
      </c>
    </row>
    <row r="236" spans="1:12" ht="30.75" customHeight="1">
      <c r="A236" s="11" t="s">
        <v>509</v>
      </c>
      <c r="B236" s="12" t="s">
        <v>84</v>
      </c>
      <c r="C236" s="13" t="s">
        <v>85</v>
      </c>
      <c r="D236" s="14" t="s">
        <v>29</v>
      </c>
      <c r="E236" s="15">
        <v>55</v>
      </c>
      <c r="F236" s="16">
        <v>27.75</v>
      </c>
      <c r="G236" s="16">
        <v>14.45</v>
      </c>
      <c r="H236" s="16">
        <v>20.239999999999998</v>
      </c>
      <c r="I236" s="16">
        <f t="shared" si="44"/>
        <v>34.69</v>
      </c>
      <c r="J236" s="16">
        <f t="shared" si="45"/>
        <v>794.75</v>
      </c>
      <c r="K236" s="16">
        <f t="shared" si="46"/>
        <v>1113.2</v>
      </c>
      <c r="L236" s="17">
        <f t="shared" si="47"/>
        <v>1907.95</v>
      </c>
    </row>
    <row r="237" spans="1:12" ht="21" customHeight="1">
      <c r="A237" s="11" t="s">
        <v>510</v>
      </c>
      <c r="B237" s="12" t="s">
        <v>511</v>
      </c>
      <c r="C237" s="13" t="s">
        <v>512</v>
      </c>
      <c r="D237" s="14" t="s">
        <v>36</v>
      </c>
      <c r="E237" s="15">
        <v>60</v>
      </c>
      <c r="F237" s="16">
        <v>73.25</v>
      </c>
      <c r="G237" s="16">
        <v>50.58</v>
      </c>
      <c r="H237" s="16">
        <v>41</v>
      </c>
      <c r="I237" s="16">
        <f t="shared" si="44"/>
        <v>91.58</v>
      </c>
      <c r="J237" s="16">
        <f t="shared" si="45"/>
        <v>3034.8</v>
      </c>
      <c r="K237" s="16">
        <f t="shared" si="46"/>
        <v>2460</v>
      </c>
      <c r="L237" s="17">
        <f t="shared" si="47"/>
        <v>5494.8</v>
      </c>
    </row>
    <row r="238" spans="1:12" ht="18.75" customHeight="1">
      <c r="A238" s="11" t="s">
        <v>513</v>
      </c>
      <c r="B238" s="12" t="s">
        <v>514</v>
      </c>
      <c r="C238" s="13" t="s">
        <v>515</v>
      </c>
      <c r="D238" s="14" t="s">
        <v>36</v>
      </c>
      <c r="E238" s="15">
        <v>32</v>
      </c>
      <c r="F238" s="16">
        <v>85.52</v>
      </c>
      <c r="G238" s="16">
        <v>50.58</v>
      </c>
      <c r="H238" s="16">
        <v>56.34</v>
      </c>
      <c r="I238" s="16">
        <f t="shared" si="44"/>
        <v>106.92</v>
      </c>
      <c r="J238" s="16">
        <f t="shared" si="45"/>
        <v>1618.56</v>
      </c>
      <c r="K238" s="16">
        <f t="shared" si="46"/>
        <v>1802.88</v>
      </c>
      <c r="L238" s="17">
        <f t="shared" si="47"/>
        <v>3421.44</v>
      </c>
    </row>
    <row r="239" spans="1:12" ht="19.5" customHeight="1">
      <c r="A239" s="11" t="s">
        <v>516</v>
      </c>
      <c r="B239" s="12" t="s">
        <v>517</v>
      </c>
      <c r="C239" s="13" t="s">
        <v>518</v>
      </c>
      <c r="D239" s="14" t="s">
        <v>36</v>
      </c>
      <c r="E239" s="15">
        <v>30</v>
      </c>
      <c r="F239" s="16">
        <v>148.78</v>
      </c>
      <c r="G239" s="16">
        <v>56.43</v>
      </c>
      <c r="H239" s="16">
        <v>129.58000000000001</v>
      </c>
      <c r="I239" s="16">
        <f t="shared" si="44"/>
        <v>186.01</v>
      </c>
      <c r="J239" s="16">
        <f t="shared" si="45"/>
        <v>1692.9</v>
      </c>
      <c r="K239" s="16">
        <f t="shared" si="46"/>
        <v>3887.4</v>
      </c>
      <c r="L239" s="17">
        <f t="shared" si="47"/>
        <v>5580.3</v>
      </c>
    </row>
    <row r="240" spans="1:12" ht="27.75" customHeight="1">
      <c r="A240" s="11" t="s">
        <v>519</v>
      </c>
      <c r="B240" s="12" t="s">
        <v>520</v>
      </c>
      <c r="C240" s="13" t="s">
        <v>521</v>
      </c>
      <c r="D240" s="14" t="s">
        <v>15</v>
      </c>
      <c r="E240" s="15">
        <v>26</v>
      </c>
      <c r="F240" s="16">
        <v>36.119999999999997</v>
      </c>
      <c r="G240" s="16">
        <v>8.7799999999999994</v>
      </c>
      <c r="H240" s="16">
        <v>36.380000000000003</v>
      </c>
      <c r="I240" s="16">
        <f t="shared" si="44"/>
        <v>45.16</v>
      </c>
      <c r="J240" s="16">
        <f t="shared" si="45"/>
        <v>228.28</v>
      </c>
      <c r="K240" s="16">
        <f t="shared" si="46"/>
        <v>945.88000000000011</v>
      </c>
      <c r="L240" s="17">
        <f t="shared" si="47"/>
        <v>1174.1600000000001</v>
      </c>
    </row>
    <row r="241" spans="1:12" ht="32.25" customHeight="1">
      <c r="A241" s="11" t="s">
        <v>522</v>
      </c>
      <c r="B241" s="12" t="s">
        <v>523</v>
      </c>
      <c r="C241" s="13" t="s">
        <v>524</v>
      </c>
      <c r="D241" s="14" t="s">
        <v>15</v>
      </c>
      <c r="E241" s="15">
        <v>3</v>
      </c>
      <c r="F241" s="16">
        <v>33.74</v>
      </c>
      <c r="G241" s="16">
        <v>8.7799999999999994</v>
      </c>
      <c r="H241" s="16">
        <v>33.4</v>
      </c>
      <c r="I241" s="16">
        <f t="shared" si="44"/>
        <v>42.18</v>
      </c>
      <c r="J241" s="16">
        <f t="shared" si="45"/>
        <v>26.34</v>
      </c>
      <c r="K241" s="16">
        <f t="shared" si="46"/>
        <v>100.2</v>
      </c>
      <c r="L241" s="17">
        <f t="shared" si="47"/>
        <v>126.54</v>
      </c>
    </row>
    <row r="242" spans="1:12" ht="29.25" customHeight="1">
      <c r="A242" s="11" t="s">
        <v>525</v>
      </c>
      <c r="B242" s="18" t="s">
        <v>908</v>
      </c>
      <c r="C242" s="13" t="s">
        <v>526</v>
      </c>
      <c r="D242" s="14" t="s">
        <v>15</v>
      </c>
      <c r="E242" s="15">
        <v>5</v>
      </c>
      <c r="F242" s="16">
        <v>484.32</v>
      </c>
      <c r="G242" s="16">
        <v>265.02999999999997</v>
      </c>
      <c r="H242" s="16">
        <v>340.51</v>
      </c>
      <c r="I242" s="16">
        <f t="shared" si="44"/>
        <v>605.54</v>
      </c>
      <c r="J242" s="16">
        <f t="shared" si="45"/>
        <v>1325.15</v>
      </c>
      <c r="K242" s="16">
        <f t="shared" si="46"/>
        <v>1702.5499999999997</v>
      </c>
      <c r="L242" s="17">
        <f t="shared" si="47"/>
        <v>3027.7</v>
      </c>
    </row>
    <row r="243" spans="1:12" ht="30" customHeight="1">
      <c r="A243" s="11" t="s">
        <v>527</v>
      </c>
      <c r="B243" s="18" t="s">
        <v>909</v>
      </c>
      <c r="C243" s="13" t="s">
        <v>528</v>
      </c>
      <c r="D243" s="14" t="s">
        <v>15</v>
      </c>
      <c r="E243" s="15">
        <v>2</v>
      </c>
      <c r="F243" s="16">
        <v>253.05</v>
      </c>
      <c r="G243" s="16">
        <v>6.59</v>
      </c>
      <c r="H243" s="16">
        <v>309.79000000000002</v>
      </c>
      <c r="I243" s="16">
        <f t="shared" si="44"/>
        <v>316.38</v>
      </c>
      <c r="J243" s="16">
        <f t="shared" si="45"/>
        <v>13.18</v>
      </c>
      <c r="K243" s="16">
        <f t="shared" si="46"/>
        <v>619.58000000000004</v>
      </c>
      <c r="L243" s="17">
        <f t="shared" si="47"/>
        <v>632.76</v>
      </c>
    </row>
    <row r="244" spans="1:12" s="2" customFormat="1">
      <c r="A244" s="11"/>
      <c r="B244" s="12"/>
      <c r="C244" s="13"/>
      <c r="D244" s="14"/>
      <c r="E244" s="15"/>
      <c r="F244" s="16"/>
      <c r="G244" s="16"/>
      <c r="H244" s="16"/>
      <c r="I244" s="16"/>
      <c r="J244" s="16"/>
      <c r="K244" s="16"/>
      <c r="L244" s="17"/>
    </row>
    <row r="245" spans="1:12">
      <c r="A245" s="19" t="s">
        <v>529</v>
      </c>
      <c r="B245" s="20"/>
      <c r="C245" s="7" t="s">
        <v>530</v>
      </c>
      <c r="D245" s="7"/>
      <c r="E245" s="8"/>
      <c r="F245" s="7"/>
      <c r="G245" s="7"/>
      <c r="H245" s="7"/>
      <c r="I245" s="7"/>
      <c r="J245" s="9">
        <f>SUM(J246:J262)</f>
        <v>8959.58</v>
      </c>
      <c r="K245" s="9">
        <f>SUM(K246:K262)</f>
        <v>91895.200000000012</v>
      </c>
      <c r="L245" s="10">
        <f>SUM(L246:L262)</f>
        <v>100854.78</v>
      </c>
    </row>
    <row r="246" spans="1:12" ht="28.5" customHeight="1">
      <c r="A246" s="11" t="s">
        <v>531</v>
      </c>
      <c r="B246" s="12" t="s">
        <v>532</v>
      </c>
      <c r="C246" s="13" t="s">
        <v>533</v>
      </c>
      <c r="D246" s="14" t="s">
        <v>29</v>
      </c>
      <c r="E246" s="15">
        <v>598</v>
      </c>
      <c r="F246" s="16">
        <v>31.85</v>
      </c>
      <c r="G246" s="16">
        <v>1.27</v>
      </c>
      <c r="H246" s="16">
        <v>38.549999999999997</v>
      </c>
      <c r="I246" s="16">
        <f t="shared" ref="I246:I262" si="48">TRUNC(F246 * (1 + 25.03 / 100), 2)</f>
        <v>39.82</v>
      </c>
      <c r="J246" s="16">
        <f t="shared" ref="J246:J262" si="49">TRUNC(E246 * G246, 2)</f>
        <v>759.46</v>
      </c>
      <c r="K246" s="16">
        <f t="shared" ref="K246:K262" si="50">L246 - J246</f>
        <v>23052.9</v>
      </c>
      <c r="L246" s="17">
        <f t="shared" ref="L246:L262" si="51">TRUNC(E246 * I246, 2)</f>
        <v>23812.36</v>
      </c>
    </row>
    <row r="247" spans="1:12" ht="38.25">
      <c r="A247" s="11" t="s">
        <v>534</v>
      </c>
      <c r="B247" s="12" t="s">
        <v>535</v>
      </c>
      <c r="C247" s="13" t="s">
        <v>536</v>
      </c>
      <c r="D247" s="14" t="s">
        <v>29</v>
      </c>
      <c r="E247" s="15">
        <v>88</v>
      </c>
      <c r="F247" s="16">
        <v>72.03</v>
      </c>
      <c r="G247" s="16">
        <v>9.1999999999999993</v>
      </c>
      <c r="H247" s="16">
        <v>80.849999999999994</v>
      </c>
      <c r="I247" s="16">
        <f t="shared" si="48"/>
        <v>90.05</v>
      </c>
      <c r="J247" s="16">
        <f t="shared" si="49"/>
        <v>809.6</v>
      </c>
      <c r="K247" s="16">
        <f t="shared" si="50"/>
        <v>7114.7999999999993</v>
      </c>
      <c r="L247" s="17">
        <f t="shared" si="51"/>
        <v>7924.4</v>
      </c>
    </row>
    <row r="248" spans="1:12" ht="40.5" customHeight="1">
      <c r="A248" s="11" t="s">
        <v>537</v>
      </c>
      <c r="B248" s="12" t="s">
        <v>538</v>
      </c>
      <c r="C248" s="13" t="s">
        <v>539</v>
      </c>
      <c r="D248" s="14" t="s">
        <v>29</v>
      </c>
      <c r="E248" s="15">
        <v>27</v>
      </c>
      <c r="F248" s="16">
        <v>76.77</v>
      </c>
      <c r="G248" s="16">
        <v>15.02</v>
      </c>
      <c r="H248" s="16">
        <v>80.959999999999994</v>
      </c>
      <c r="I248" s="16">
        <f t="shared" si="48"/>
        <v>95.98</v>
      </c>
      <c r="J248" s="16">
        <f t="shared" si="49"/>
        <v>405.54</v>
      </c>
      <c r="K248" s="16">
        <f t="shared" si="50"/>
        <v>2185.92</v>
      </c>
      <c r="L248" s="17">
        <f t="shared" si="51"/>
        <v>2591.46</v>
      </c>
    </row>
    <row r="249" spans="1:12" ht="42" customHeight="1">
      <c r="A249" s="11" t="s">
        <v>540</v>
      </c>
      <c r="B249" s="12" t="s">
        <v>541</v>
      </c>
      <c r="C249" s="13" t="s">
        <v>542</v>
      </c>
      <c r="D249" s="14" t="s">
        <v>15</v>
      </c>
      <c r="E249" s="15">
        <v>6</v>
      </c>
      <c r="F249" s="16">
        <v>1265.6099999999999</v>
      </c>
      <c r="G249" s="16">
        <v>100.27</v>
      </c>
      <c r="H249" s="16">
        <v>1482.12</v>
      </c>
      <c r="I249" s="16">
        <f t="shared" si="48"/>
        <v>1582.39</v>
      </c>
      <c r="J249" s="16">
        <f t="shared" si="49"/>
        <v>601.62</v>
      </c>
      <c r="K249" s="16">
        <f t="shared" si="50"/>
        <v>8892.7199999999993</v>
      </c>
      <c r="L249" s="17">
        <f t="shared" si="51"/>
        <v>9494.34</v>
      </c>
    </row>
    <row r="250" spans="1:12" ht="26.25" customHeight="1">
      <c r="A250" s="11" t="s">
        <v>543</v>
      </c>
      <c r="B250" s="12" t="s">
        <v>544</v>
      </c>
      <c r="C250" s="13" t="s">
        <v>545</v>
      </c>
      <c r="D250" s="14" t="s">
        <v>15</v>
      </c>
      <c r="E250" s="15">
        <v>1</v>
      </c>
      <c r="F250" s="16">
        <v>1274.78</v>
      </c>
      <c r="G250" s="16">
        <v>185.61</v>
      </c>
      <c r="H250" s="16">
        <v>1408.24</v>
      </c>
      <c r="I250" s="16">
        <f t="shared" si="48"/>
        <v>1593.85</v>
      </c>
      <c r="J250" s="16">
        <f t="shared" si="49"/>
        <v>185.61</v>
      </c>
      <c r="K250" s="16">
        <f t="shared" si="50"/>
        <v>1408.2399999999998</v>
      </c>
      <c r="L250" s="17">
        <f t="shared" si="51"/>
        <v>1593.85</v>
      </c>
    </row>
    <row r="251" spans="1:12" ht="30" customHeight="1">
      <c r="A251" s="11" t="s">
        <v>546</v>
      </c>
      <c r="B251" s="12" t="s">
        <v>438</v>
      </c>
      <c r="C251" s="13" t="s">
        <v>439</v>
      </c>
      <c r="D251" s="14" t="s">
        <v>15</v>
      </c>
      <c r="E251" s="15">
        <v>19</v>
      </c>
      <c r="F251" s="16">
        <v>725.11</v>
      </c>
      <c r="G251" s="16">
        <v>33.14</v>
      </c>
      <c r="H251" s="16">
        <v>873.46</v>
      </c>
      <c r="I251" s="16">
        <f t="shared" si="48"/>
        <v>906.6</v>
      </c>
      <c r="J251" s="16">
        <f t="shared" si="49"/>
        <v>629.66</v>
      </c>
      <c r="K251" s="16">
        <f t="shared" si="50"/>
        <v>16595.740000000002</v>
      </c>
      <c r="L251" s="17">
        <f t="shared" si="51"/>
        <v>17225.400000000001</v>
      </c>
    </row>
    <row r="252" spans="1:12" ht="25.5">
      <c r="A252" s="11" t="s">
        <v>547</v>
      </c>
      <c r="B252" s="12" t="s">
        <v>548</v>
      </c>
      <c r="C252" s="13" t="s">
        <v>549</v>
      </c>
      <c r="D252" s="14" t="s">
        <v>15</v>
      </c>
      <c r="E252" s="15">
        <v>18</v>
      </c>
      <c r="F252" s="16">
        <v>263.26</v>
      </c>
      <c r="G252" s="16">
        <v>38.880000000000003</v>
      </c>
      <c r="H252" s="16">
        <v>290.27</v>
      </c>
      <c r="I252" s="16">
        <f t="shared" si="48"/>
        <v>329.15</v>
      </c>
      <c r="J252" s="16">
        <f t="shared" si="49"/>
        <v>699.84</v>
      </c>
      <c r="K252" s="16">
        <f t="shared" si="50"/>
        <v>5224.8599999999997</v>
      </c>
      <c r="L252" s="17">
        <f t="shared" si="51"/>
        <v>5924.7</v>
      </c>
    </row>
    <row r="253" spans="1:12" ht="25.5">
      <c r="A253" s="11" t="s">
        <v>550</v>
      </c>
      <c r="B253" s="12" t="s">
        <v>551</v>
      </c>
      <c r="C253" s="13" t="s">
        <v>552</v>
      </c>
      <c r="D253" s="14" t="s">
        <v>15</v>
      </c>
      <c r="E253" s="15">
        <v>1</v>
      </c>
      <c r="F253" s="16">
        <v>290.76</v>
      </c>
      <c r="G253" s="16">
        <v>38.880000000000003</v>
      </c>
      <c r="H253" s="16">
        <v>324.64999999999998</v>
      </c>
      <c r="I253" s="16">
        <f t="shared" si="48"/>
        <v>363.53</v>
      </c>
      <c r="J253" s="16">
        <f t="shared" si="49"/>
        <v>38.880000000000003</v>
      </c>
      <c r="K253" s="16">
        <f t="shared" si="50"/>
        <v>324.64999999999998</v>
      </c>
      <c r="L253" s="17">
        <f t="shared" si="51"/>
        <v>363.53</v>
      </c>
    </row>
    <row r="254" spans="1:12" ht="25.5">
      <c r="A254" s="11" t="s">
        <v>553</v>
      </c>
      <c r="B254" s="18" t="s">
        <v>910</v>
      </c>
      <c r="C254" s="13" t="s">
        <v>554</v>
      </c>
      <c r="D254" s="14" t="s">
        <v>15</v>
      </c>
      <c r="E254" s="15">
        <v>115</v>
      </c>
      <c r="F254" s="16">
        <v>23.38</v>
      </c>
      <c r="G254" s="16">
        <v>4.43</v>
      </c>
      <c r="H254" s="16">
        <v>24.8</v>
      </c>
      <c r="I254" s="16">
        <f t="shared" si="48"/>
        <v>29.23</v>
      </c>
      <c r="J254" s="16">
        <f t="shared" si="49"/>
        <v>509.45</v>
      </c>
      <c r="K254" s="16">
        <f t="shared" si="50"/>
        <v>2852</v>
      </c>
      <c r="L254" s="17">
        <f t="shared" si="51"/>
        <v>3361.45</v>
      </c>
    </row>
    <row r="255" spans="1:12">
      <c r="A255" s="11" t="s">
        <v>555</v>
      </c>
      <c r="B255" s="12" t="s">
        <v>556</v>
      </c>
      <c r="C255" s="13" t="s">
        <v>557</v>
      </c>
      <c r="D255" s="14" t="s">
        <v>15</v>
      </c>
      <c r="E255" s="15">
        <v>18</v>
      </c>
      <c r="F255" s="16">
        <v>114</v>
      </c>
      <c r="G255" s="16">
        <v>3.21</v>
      </c>
      <c r="H255" s="16">
        <v>139.32</v>
      </c>
      <c r="I255" s="16">
        <f t="shared" si="48"/>
        <v>142.53</v>
      </c>
      <c r="J255" s="16">
        <f t="shared" si="49"/>
        <v>57.78</v>
      </c>
      <c r="K255" s="16">
        <f t="shared" si="50"/>
        <v>2507.7599999999998</v>
      </c>
      <c r="L255" s="17">
        <f t="shared" si="51"/>
        <v>2565.54</v>
      </c>
    </row>
    <row r="256" spans="1:12">
      <c r="A256" s="11" t="s">
        <v>558</v>
      </c>
      <c r="B256" s="12" t="s">
        <v>559</v>
      </c>
      <c r="C256" s="13" t="s">
        <v>560</v>
      </c>
      <c r="D256" s="14" t="s">
        <v>15</v>
      </c>
      <c r="E256" s="15">
        <v>62</v>
      </c>
      <c r="F256" s="16">
        <v>110.05</v>
      </c>
      <c r="G256" s="16">
        <v>32.22</v>
      </c>
      <c r="H256" s="16">
        <v>105.37</v>
      </c>
      <c r="I256" s="16">
        <f t="shared" si="48"/>
        <v>137.59</v>
      </c>
      <c r="J256" s="16">
        <f t="shared" si="49"/>
        <v>1997.64</v>
      </c>
      <c r="K256" s="16">
        <f t="shared" si="50"/>
        <v>6532.94</v>
      </c>
      <c r="L256" s="17">
        <f t="shared" si="51"/>
        <v>8530.58</v>
      </c>
    </row>
    <row r="257" spans="1:12">
      <c r="A257" s="11" t="s">
        <v>561</v>
      </c>
      <c r="B257" s="12" t="s">
        <v>562</v>
      </c>
      <c r="C257" s="13" t="s">
        <v>563</v>
      </c>
      <c r="D257" s="14" t="s">
        <v>15</v>
      </c>
      <c r="E257" s="15">
        <v>18</v>
      </c>
      <c r="F257" s="16">
        <v>110.55</v>
      </c>
      <c r="G257" s="16">
        <v>32.22</v>
      </c>
      <c r="H257" s="16">
        <v>106</v>
      </c>
      <c r="I257" s="16">
        <f t="shared" si="48"/>
        <v>138.22</v>
      </c>
      <c r="J257" s="16">
        <f t="shared" si="49"/>
        <v>579.96</v>
      </c>
      <c r="K257" s="16">
        <f t="shared" si="50"/>
        <v>1908</v>
      </c>
      <c r="L257" s="17">
        <f t="shared" si="51"/>
        <v>2487.96</v>
      </c>
    </row>
    <row r="258" spans="1:12">
      <c r="A258" s="11" t="s">
        <v>564</v>
      </c>
      <c r="B258" s="12" t="s">
        <v>565</v>
      </c>
      <c r="C258" s="13" t="s">
        <v>566</v>
      </c>
      <c r="D258" s="14" t="s">
        <v>15</v>
      </c>
      <c r="E258" s="15">
        <v>1</v>
      </c>
      <c r="F258" s="16">
        <v>1010.55</v>
      </c>
      <c r="G258" s="16">
        <v>32.22</v>
      </c>
      <c r="H258" s="16">
        <v>1231.27</v>
      </c>
      <c r="I258" s="16">
        <f t="shared" si="48"/>
        <v>1263.49</v>
      </c>
      <c r="J258" s="16">
        <f t="shared" si="49"/>
        <v>32.22</v>
      </c>
      <c r="K258" s="16">
        <f t="shared" si="50"/>
        <v>1231.27</v>
      </c>
      <c r="L258" s="17">
        <f t="shared" si="51"/>
        <v>1263.49</v>
      </c>
    </row>
    <row r="259" spans="1:12">
      <c r="A259" s="11" t="s">
        <v>567</v>
      </c>
      <c r="B259" s="12" t="s">
        <v>568</v>
      </c>
      <c r="C259" s="13" t="s">
        <v>569</v>
      </c>
      <c r="D259" s="14" t="s">
        <v>15</v>
      </c>
      <c r="E259" s="15">
        <v>9</v>
      </c>
      <c r="F259" s="16">
        <v>132.55000000000001</v>
      </c>
      <c r="G259" s="16">
        <v>32.22</v>
      </c>
      <c r="H259" s="16">
        <v>133.5</v>
      </c>
      <c r="I259" s="16">
        <f t="shared" si="48"/>
        <v>165.72</v>
      </c>
      <c r="J259" s="16">
        <f t="shared" si="49"/>
        <v>289.98</v>
      </c>
      <c r="K259" s="16">
        <f t="shared" si="50"/>
        <v>1201.5</v>
      </c>
      <c r="L259" s="17">
        <f t="shared" si="51"/>
        <v>1491.48</v>
      </c>
    </row>
    <row r="260" spans="1:12" ht="38.25">
      <c r="A260" s="11" t="s">
        <v>570</v>
      </c>
      <c r="B260" s="12" t="s">
        <v>571</v>
      </c>
      <c r="C260" s="13" t="s">
        <v>572</v>
      </c>
      <c r="D260" s="14" t="s">
        <v>15</v>
      </c>
      <c r="E260" s="15">
        <v>1</v>
      </c>
      <c r="F260" s="16">
        <v>7154.86</v>
      </c>
      <c r="G260" s="16">
        <v>1080.94</v>
      </c>
      <c r="H260" s="16">
        <v>7864.78</v>
      </c>
      <c r="I260" s="16">
        <f t="shared" si="48"/>
        <v>8945.7199999999993</v>
      </c>
      <c r="J260" s="16">
        <f t="shared" si="49"/>
        <v>1080.94</v>
      </c>
      <c r="K260" s="16">
        <f t="shared" si="50"/>
        <v>7864.7799999999988</v>
      </c>
      <c r="L260" s="17">
        <f t="shared" si="51"/>
        <v>8945.7199999999993</v>
      </c>
    </row>
    <row r="261" spans="1:12" ht="38.25">
      <c r="A261" s="11" t="s">
        <v>573</v>
      </c>
      <c r="B261" s="12" t="s">
        <v>574</v>
      </c>
      <c r="C261" s="13" t="s">
        <v>575</v>
      </c>
      <c r="D261" s="14" t="s">
        <v>15</v>
      </c>
      <c r="E261" s="15">
        <v>28</v>
      </c>
      <c r="F261" s="16">
        <v>25.08</v>
      </c>
      <c r="G261" s="16">
        <v>3.35</v>
      </c>
      <c r="H261" s="16">
        <v>28</v>
      </c>
      <c r="I261" s="16">
        <f t="shared" si="48"/>
        <v>31.35</v>
      </c>
      <c r="J261" s="16">
        <f t="shared" si="49"/>
        <v>93.8</v>
      </c>
      <c r="K261" s="16">
        <f t="shared" si="50"/>
        <v>784</v>
      </c>
      <c r="L261" s="17">
        <f t="shared" si="51"/>
        <v>877.8</v>
      </c>
    </row>
    <row r="262" spans="1:12" ht="38.25" customHeight="1">
      <c r="A262" s="11" t="s">
        <v>576</v>
      </c>
      <c r="B262" s="12" t="s">
        <v>577</v>
      </c>
      <c r="C262" s="13" t="s">
        <v>578</v>
      </c>
      <c r="D262" s="14" t="s">
        <v>15</v>
      </c>
      <c r="E262" s="15">
        <v>56</v>
      </c>
      <c r="F262" s="16">
        <v>34.29</v>
      </c>
      <c r="G262" s="16">
        <v>3.35</v>
      </c>
      <c r="H262" s="16">
        <v>39.520000000000003</v>
      </c>
      <c r="I262" s="16">
        <f t="shared" si="48"/>
        <v>42.87</v>
      </c>
      <c r="J262" s="16">
        <f t="shared" si="49"/>
        <v>187.6</v>
      </c>
      <c r="K262" s="16">
        <f t="shared" si="50"/>
        <v>2213.12</v>
      </c>
      <c r="L262" s="17">
        <f t="shared" si="51"/>
        <v>2400.7199999999998</v>
      </c>
    </row>
    <row r="263" spans="1:12" s="2" customFormat="1">
      <c r="A263" s="11"/>
      <c r="B263" s="12"/>
      <c r="C263" s="13"/>
      <c r="D263" s="14"/>
      <c r="E263" s="15"/>
      <c r="F263" s="16"/>
      <c r="G263" s="16"/>
      <c r="H263" s="16"/>
      <c r="I263" s="16"/>
      <c r="J263" s="16"/>
      <c r="K263" s="16"/>
      <c r="L263" s="17"/>
    </row>
    <row r="264" spans="1:12">
      <c r="A264" s="19" t="s">
        <v>579</v>
      </c>
      <c r="B264" s="20"/>
      <c r="C264" s="7" t="s">
        <v>580</v>
      </c>
      <c r="D264" s="7"/>
      <c r="E264" s="8"/>
      <c r="F264" s="7"/>
      <c r="G264" s="7"/>
      <c r="H264" s="7"/>
      <c r="I264" s="7"/>
      <c r="J264" s="9">
        <f>SUM(J265:J270)</f>
        <v>32973.14</v>
      </c>
      <c r="K264" s="9">
        <f>SUM(K265:K270)</f>
        <v>70639.420000000013</v>
      </c>
      <c r="L264" s="10">
        <f>SUM(L265:L270)</f>
        <v>103612.56</v>
      </c>
    </row>
    <row r="265" spans="1:12" ht="28.5" customHeight="1">
      <c r="A265" s="11" t="s">
        <v>581</v>
      </c>
      <c r="B265" s="12" t="s">
        <v>582</v>
      </c>
      <c r="C265" s="13" t="s">
        <v>583</v>
      </c>
      <c r="D265" s="14" t="s">
        <v>19</v>
      </c>
      <c r="E265" s="15">
        <v>648</v>
      </c>
      <c r="F265" s="16">
        <v>7.17</v>
      </c>
      <c r="G265" s="16">
        <v>4.55</v>
      </c>
      <c r="H265" s="16">
        <v>4.41</v>
      </c>
      <c r="I265" s="16">
        <f t="shared" ref="I265:I270" si="52">TRUNC(F265 * (1 + 25.03 / 100), 2)</f>
        <v>8.9600000000000009</v>
      </c>
      <c r="J265" s="16">
        <f t="shared" ref="J265:J270" si="53">TRUNC(E265 * G265, 2)</f>
        <v>2948.4</v>
      </c>
      <c r="K265" s="16">
        <f t="shared" ref="K265:K270" si="54">L265 - J265</f>
        <v>2857.68</v>
      </c>
      <c r="L265" s="17">
        <f t="shared" ref="L265:L270" si="55">TRUNC(E265 * I265, 2)</f>
        <v>5806.08</v>
      </c>
    </row>
    <row r="266" spans="1:12" ht="25.5">
      <c r="A266" s="11" t="s">
        <v>584</v>
      </c>
      <c r="B266" s="18" t="s">
        <v>916</v>
      </c>
      <c r="C266" s="13" t="s">
        <v>585</v>
      </c>
      <c r="D266" s="14" t="s">
        <v>19</v>
      </c>
      <c r="E266" s="15">
        <v>648</v>
      </c>
      <c r="F266" s="16">
        <v>29.31</v>
      </c>
      <c r="G266" s="16">
        <v>20.09</v>
      </c>
      <c r="H266" s="16">
        <v>16.55</v>
      </c>
      <c r="I266" s="16">
        <f t="shared" si="52"/>
        <v>36.64</v>
      </c>
      <c r="J266" s="16">
        <f t="shared" si="53"/>
        <v>13018.32</v>
      </c>
      <c r="K266" s="16">
        <f t="shared" si="54"/>
        <v>10724.400000000001</v>
      </c>
      <c r="L266" s="17">
        <f t="shared" si="55"/>
        <v>23742.720000000001</v>
      </c>
    </row>
    <row r="267" spans="1:12" ht="25.5">
      <c r="A267" s="11" t="s">
        <v>586</v>
      </c>
      <c r="B267" s="18" t="s">
        <v>917</v>
      </c>
      <c r="C267" s="13" t="s">
        <v>587</v>
      </c>
      <c r="D267" s="14" t="s">
        <v>19</v>
      </c>
      <c r="E267" s="15">
        <v>78</v>
      </c>
      <c r="F267" s="16">
        <v>7.97</v>
      </c>
      <c r="G267" s="16">
        <v>4.7300000000000004</v>
      </c>
      <c r="H267" s="16">
        <v>5.23</v>
      </c>
      <c r="I267" s="16">
        <f t="shared" si="52"/>
        <v>9.9600000000000009</v>
      </c>
      <c r="J267" s="16">
        <f t="shared" si="53"/>
        <v>368.94</v>
      </c>
      <c r="K267" s="16">
        <f t="shared" si="54"/>
        <v>407.94</v>
      </c>
      <c r="L267" s="17">
        <f t="shared" si="55"/>
        <v>776.88</v>
      </c>
    </row>
    <row r="268" spans="1:12" ht="30" customHeight="1">
      <c r="A268" s="11" t="s">
        <v>588</v>
      </c>
      <c r="B268" s="18" t="s">
        <v>918</v>
      </c>
      <c r="C268" s="13" t="s">
        <v>589</v>
      </c>
      <c r="D268" s="14" t="s">
        <v>19</v>
      </c>
      <c r="E268" s="15">
        <v>196</v>
      </c>
      <c r="F268" s="16">
        <v>18.66</v>
      </c>
      <c r="G268" s="16">
        <v>10.28</v>
      </c>
      <c r="H268" s="16">
        <v>13.05</v>
      </c>
      <c r="I268" s="16">
        <f t="shared" si="52"/>
        <v>23.33</v>
      </c>
      <c r="J268" s="16">
        <f t="shared" si="53"/>
        <v>2014.88</v>
      </c>
      <c r="K268" s="16">
        <f t="shared" si="54"/>
        <v>2557.8000000000002</v>
      </c>
      <c r="L268" s="17">
        <f t="shared" si="55"/>
        <v>4572.68</v>
      </c>
    </row>
    <row r="269" spans="1:12" ht="30" customHeight="1">
      <c r="A269" s="11" t="s">
        <v>590</v>
      </c>
      <c r="B269" s="18" t="s">
        <v>919</v>
      </c>
      <c r="C269" s="13" t="s">
        <v>591</v>
      </c>
      <c r="D269" s="14" t="s">
        <v>19</v>
      </c>
      <c r="E269" s="15">
        <v>452</v>
      </c>
      <c r="F269" s="16">
        <v>75.34</v>
      </c>
      <c r="G269" s="16">
        <v>18.329999999999998</v>
      </c>
      <c r="H269" s="16">
        <v>75.86</v>
      </c>
      <c r="I269" s="16">
        <f t="shared" si="52"/>
        <v>94.19</v>
      </c>
      <c r="J269" s="16">
        <f t="shared" si="53"/>
        <v>8285.16</v>
      </c>
      <c r="K269" s="16">
        <f t="shared" si="54"/>
        <v>34288.720000000001</v>
      </c>
      <c r="L269" s="17">
        <f t="shared" si="55"/>
        <v>42573.88</v>
      </c>
    </row>
    <row r="270" spans="1:12" ht="30.75" customHeight="1">
      <c r="A270" s="11" t="s">
        <v>592</v>
      </c>
      <c r="B270" s="12" t="s">
        <v>593</v>
      </c>
      <c r="C270" s="13" t="s">
        <v>594</v>
      </c>
      <c r="D270" s="14" t="s">
        <v>19</v>
      </c>
      <c r="E270" s="15">
        <v>648</v>
      </c>
      <c r="F270" s="16">
        <v>32.270000000000003</v>
      </c>
      <c r="G270" s="16">
        <v>9.7799999999999994</v>
      </c>
      <c r="H270" s="16">
        <v>30.56</v>
      </c>
      <c r="I270" s="16">
        <f t="shared" si="52"/>
        <v>40.340000000000003</v>
      </c>
      <c r="J270" s="16">
        <f t="shared" si="53"/>
        <v>6337.44</v>
      </c>
      <c r="K270" s="16">
        <f t="shared" si="54"/>
        <v>19802.88</v>
      </c>
      <c r="L270" s="17">
        <f t="shared" si="55"/>
        <v>26140.32</v>
      </c>
    </row>
    <row r="271" spans="1:12" s="2" customFormat="1">
      <c r="A271" s="11"/>
      <c r="B271" s="12"/>
      <c r="C271" s="13"/>
      <c r="D271" s="14"/>
      <c r="E271" s="15"/>
      <c r="F271" s="16"/>
      <c r="G271" s="16"/>
      <c r="H271" s="16"/>
      <c r="I271" s="16"/>
      <c r="J271" s="16"/>
      <c r="K271" s="16"/>
      <c r="L271" s="17"/>
    </row>
    <row r="272" spans="1:12">
      <c r="A272" s="19" t="s">
        <v>595</v>
      </c>
      <c r="B272" s="20"/>
      <c r="C272" s="7" t="s">
        <v>596</v>
      </c>
      <c r="D272" s="7"/>
      <c r="E272" s="8"/>
      <c r="F272" s="7"/>
      <c r="G272" s="7"/>
      <c r="H272" s="7"/>
      <c r="I272" s="7"/>
      <c r="J272" s="9">
        <f>J273+J283+J293</f>
        <v>434825.43999999994</v>
      </c>
      <c r="K272" s="9">
        <f>K273+K283+K293</f>
        <v>603968.17000000004</v>
      </c>
      <c r="L272" s="10">
        <f>L273+L283+L293</f>
        <v>1038793.61</v>
      </c>
    </row>
    <row r="273" spans="1:12">
      <c r="A273" s="27" t="s">
        <v>597</v>
      </c>
      <c r="B273" s="28"/>
      <c r="C273" s="29" t="s">
        <v>598</v>
      </c>
      <c r="D273" s="29"/>
      <c r="E273" s="30"/>
      <c r="F273" s="29"/>
      <c r="G273" s="29"/>
      <c r="H273" s="29"/>
      <c r="I273" s="29"/>
      <c r="J273" s="31">
        <f>SUM(J274:J281)</f>
        <v>179396.56999999998</v>
      </c>
      <c r="K273" s="31">
        <f>SUM(K274:K281)</f>
        <v>182127.4</v>
      </c>
      <c r="L273" s="32">
        <f>SUM(L274:L281)</f>
        <v>361523.97000000003</v>
      </c>
    </row>
    <row r="274" spans="1:12" ht="28.5" customHeight="1">
      <c r="A274" s="11" t="s">
        <v>599</v>
      </c>
      <c r="B274" s="12" t="s">
        <v>600</v>
      </c>
      <c r="C274" s="13" t="s">
        <v>601</v>
      </c>
      <c r="D274" s="14" t="s">
        <v>19</v>
      </c>
      <c r="E274" s="15">
        <v>5749</v>
      </c>
      <c r="F274" s="16">
        <v>2.5499999999999998</v>
      </c>
      <c r="G274" s="16">
        <v>1.47</v>
      </c>
      <c r="H274" s="16">
        <v>1.71</v>
      </c>
      <c r="I274" s="16">
        <f t="shared" ref="I274:I281" si="56">TRUNC(F274 * (1 + 25.03 / 100), 2)</f>
        <v>3.18</v>
      </c>
      <c r="J274" s="16">
        <f t="shared" ref="J274:J281" si="57">TRUNC(E274 * G274, 2)</f>
        <v>8451.0300000000007</v>
      </c>
      <c r="K274" s="16">
        <f t="shared" ref="K274:K281" si="58">L274 - J274</f>
        <v>9830.7899999999991</v>
      </c>
      <c r="L274" s="17">
        <f t="shared" ref="L274:L281" si="59">TRUNC(E274 * I274, 2)</f>
        <v>18281.82</v>
      </c>
    </row>
    <row r="275" spans="1:12" ht="42" customHeight="1">
      <c r="A275" s="11" t="s">
        <v>602</v>
      </c>
      <c r="B275" s="12" t="s">
        <v>603</v>
      </c>
      <c r="C275" s="13" t="s">
        <v>604</v>
      </c>
      <c r="D275" s="14" t="s">
        <v>19</v>
      </c>
      <c r="E275" s="15">
        <v>3200</v>
      </c>
      <c r="F275" s="16">
        <v>5.33</v>
      </c>
      <c r="G275" s="16">
        <v>4.37</v>
      </c>
      <c r="H275" s="16">
        <v>2.29</v>
      </c>
      <c r="I275" s="16">
        <f t="shared" si="56"/>
        <v>6.66</v>
      </c>
      <c r="J275" s="16">
        <f t="shared" si="57"/>
        <v>13984</v>
      </c>
      <c r="K275" s="16">
        <f t="shared" si="58"/>
        <v>7328</v>
      </c>
      <c r="L275" s="17">
        <f t="shared" si="59"/>
        <v>21312</v>
      </c>
    </row>
    <row r="276" spans="1:12" ht="41.25" customHeight="1">
      <c r="A276" s="11" t="s">
        <v>605</v>
      </c>
      <c r="B276" s="12" t="s">
        <v>606</v>
      </c>
      <c r="C276" s="13" t="s">
        <v>607</v>
      </c>
      <c r="D276" s="14" t="s">
        <v>19</v>
      </c>
      <c r="E276" s="15">
        <v>5217</v>
      </c>
      <c r="F276" s="16">
        <v>20.63</v>
      </c>
      <c r="G276" s="16">
        <v>11.98</v>
      </c>
      <c r="H276" s="16">
        <v>13.81</v>
      </c>
      <c r="I276" s="16">
        <f t="shared" si="56"/>
        <v>25.79</v>
      </c>
      <c r="J276" s="16">
        <f t="shared" si="57"/>
        <v>62499.66</v>
      </c>
      <c r="K276" s="16">
        <f t="shared" si="58"/>
        <v>72046.76999999999</v>
      </c>
      <c r="L276" s="17">
        <f t="shared" si="59"/>
        <v>134546.43</v>
      </c>
    </row>
    <row r="277" spans="1:12" ht="42" customHeight="1">
      <c r="A277" s="11" t="s">
        <v>608</v>
      </c>
      <c r="B277" s="12" t="s">
        <v>609</v>
      </c>
      <c r="C277" s="13" t="s">
        <v>610</v>
      </c>
      <c r="D277" s="14" t="s">
        <v>19</v>
      </c>
      <c r="E277" s="15">
        <v>3200</v>
      </c>
      <c r="F277" s="16">
        <v>34.86</v>
      </c>
      <c r="G277" s="16">
        <v>25.39</v>
      </c>
      <c r="H277" s="16">
        <v>18.190000000000001</v>
      </c>
      <c r="I277" s="16">
        <f t="shared" si="56"/>
        <v>43.58</v>
      </c>
      <c r="J277" s="16">
        <f t="shared" si="57"/>
        <v>81248</v>
      </c>
      <c r="K277" s="16">
        <f t="shared" si="58"/>
        <v>58208</v>
      </c>
      <c r="L277" s="17">
        <f t="shared" si="59"/>
        <v>139456</v>
      </c>
    </row>
    <row r="278" spans="1:12" ht="41.25" customHeight="1">
      <c r="A278" s="11" t="s">
        <v>611</v>
      </c>
      <c r="B278" s="12" t="s">
        <v>612</v>
      </c>
      <c r="C278" s="13" t="s">
        <v>613</v>
      </c>
      <c r="D278" s="14" t="s">
        <v>19</v>
      </c>
      <c r="E278" s="15">
        <v>532</v>
      </c>
      <c r="F278" s="16">
        <v>17.63</v>
      </c>
      <c r="G278" s="16">
        <v>8.82</v>
      </c>
      <c r="H278" s="16">
        <v>13.22</v>
      </c>
      <c r="I278" s="16">
        <f t="shared" si="56"/>
        <v>22.04</v>
      </c>
      <c r="J278" s="16">
        <f t="shared" si="57"/>
        <v>4692.24</v>
      </c>
      <c r="K278" s="16">
        <f t="shared" si="58"/>
        <v>7033.0400000000009</v>
      </c>
      <c r="L278" s="17">
        <f t="shared" si="59"/>
        <v>11725.28</v>
      </c>
    </row>
    <row r="279" spans="1:12" ht="28.5" customHeight="1">
      <c r="A279" s="11" t="s">
        <v>614</v>
      </c>
      <c r="B279" s="12" t="s">
        <v>615</v>
      </c>
      <c r="C279" s="13" t="s">
        <v>616</v>
      </c>
      <c r="D279" s="14" t="s">
        <v>19</v>
      </c>
      <c r="E279" s="15">
        <v>532</v>
      </c>
      <c r="F279" s="16">
        <v>52.84</v>
      </c>
      <c r="G279" s="16">
        <v>15.32</v>
      </c>
      <c r="H279" s="16">
        <v>50.74</v>
      </c>
      <c r="I279" s="16">
        <f t="shared" si="56"/>
        <v>66.06</v>
      </c>
      <c r="J279" s="16">
        <f t="shared" si="57"/>
        <v>8150.24</v>
      </c>
      <c r="K279" s="16">
        <f t="shared" si="58"/>
        <v>26993.68</v>
      </c>
      <c r="L279" s="17">
        <f t="shared" si="59"/>
        <v>35143.919999999998</v>
      </c>
    </row>
    <row r="280" spans="1:12" ht="25.5">
      <c r="A280" s="11" t="s">
        <v>617</v>
      </c>
      <c r="B280" s="12" t="s">
        <v>618</v>
      </c>
      <c r="C280" s="13" t="s">
        <v>619</v>
      </c>
      <c r="D280" s="14" t="s">
        <v>29</v>
      </c>
      <c r="E280" s="15">
        <v>84</v>
      </c>
      <c r="F280" s="16">
        <v>5.99</v>
      </c>
      <c r="G280" s="16">
        <v>2.31</v>
      </c>
      <c r="H280" s="16">
        <v>5.17</v>
      </c>
      <c r="I280" s="16">
        <f t="shared" si="56"/>
        <v>7.48</v>
      </c>
      <c r="J280" s="16">
        <f t="shared" si="57"/>
        <v>194.04</v>
      </c>
      <c r="K280" s="16">
        <f t="shared" si="58"/>
        <v>434.28000000000009</v>
      </c>
      <c r="L280" s="17">
        <f t="shared" si="59"/>
        <v>628.32000000000005</v>
      </c>
    </row>
    <row r="281" spans="1:12" s="2" customFormat="1">
      <c r="A281" s="11" t="s">
        <v>967</v>
      </c>
      <c r="B281" s="12" t="s">
        <v>968</v>
      </c>
      <c r="C281" s="13" t="s">
        <v>966</v>
      </c>
      <c r="D281" s="14" t="s">
        <v>29</v>
      </c>
      <c r="E281" s="15">
        <v>12</v>
      </c>
      <c r="F281" s="56">
        <v>28.68</v>
      </c>
      <c r="G281" s="56">
        <v>14.78</v>
      </c>
      <c r="H281" s="56">
        <v>21.07</v>
      </c>
      <c r="I281" s="56">
        <f t="shared" si="56"/>
        <v>35.85</v>
      </c>
      <c r="J281" s="56">
        <f t="shared" si="57"/>
        <v>177.36</v>
      </c>
      <c r="K281" s="56">
        <f t="shared" si="58"/>
        <v>252.83999999999997</v>
      </c>
      <c r="L281" s="56">
        <f t="shared" si="59"/>
        <v>430.2</v>
      </c>
    </row>
    <row r="282" spans="1:12" s="2" customFormat="1">
      <c r="A282" s="11"/>
      <c r="B282" s="12"/>
      <c r="C282" s="13"/>
      <c r="D282" s="14"/>
      <c r="E282" s="15"/>
      <c r="F282" s="16"/>
      <c r="G282" s="16"/>
      <c r="H282" s="16"/>
      <c r="I282" s="16"/>
      <c r="J282" s="16"/>
      <c r="K282" s="16"/>
      <c r="L282" s="17"/>
    </row>
    <row r="283" spans="1:12">
      <c r="A283" s="27" t="s">
        <v>620</v>
      </c>
      <c r="B283" s="28"/>
      <c r="C283" s="29" t="s">
        <v>621</v>
      </c>
      <c r="D283" s="29"/>
      <c r="E283" s="30"/>
      <c r="F283" s="29"/>
      <c r="G283" s="29"/>
      <c r="H283" s="29"/>
      <c r="I283" s="29"/>
      <c r="J283" s="31">
        <f>SUM(J284:J291)</f>
        <v>247361.36</v>
      </c>
      <c r="K283" s="31">
        <f>SUM(K284:K291)</f>
        <v>353777.4</v>
      </c>
      <c r="L283" s="32">
        <f>SUM(L284:L291)</f>
        <v>601138.76</v>
      </c>
    </row>
    <row r="284" spans="1:12" ht="24" customHeight="1">
      <c r="A284" s="11" t="s">
        <v>622</v>
      </c>
      <c r="B284" s="18" t="s">
        <v>911</v>
      </c>
      <c r="C284" s="13" t="s">
        <v>623</v>
      </c>
      <c r="D284" s="14" t="s">
        <v>19</v>
      </c>
      <c r="E284" s="15">
        <v>951</v>
      </c>
      <c r="F284" s="16">
        <v>17.34</v>
      </c>
      <c r="G284" s="16">
        <v>7.78</v>
      </c>
      <c r="H284" s="16">
        <v>13.9</v>
      </c>
      <c r="I284" s="16">
        <f t="shared" ref="I284:I291" si="60">TRUNC(F284 * (1 + 25.03 / 100), 2)</f>
        <v>21.68</v>
      </c>
      <c r="J284" s="16">
        <f t="shared" ref="J284:J291" si="61">TRUNC(E284 * G284, 2)</f>
        <v>7398.78</v>
      </c>
      <c r="K284" s="16">
        <f t="shared" ref="K284:K291" si="62">L284 - J284</f>
        <v>13218.900000000001</v>
      </c>
      <c r="L284" s="17">
        <f t="shared" ref="L284:L291" si="63">TRUNC(E284 * I284, 2)</f>
        <v>20617.68</v>
      </c>
    </row>
    <row r="285" spans="1:12" ht="33" customHeight="1">
      <c r="A285" s="11" t="s">
        <v>624</v>
      </c>
      <c r="B285" s="18" t="s">
        <v>912</v>
      </c>
      <c r="C285" s="13" t="s">
        <v>625</v>
      </c>
      <c r="D285" s="14" t="s">
        <v>19</v>
      </c>
      <c r="E285" s="15">
        <v>125</v>
      </c>
      <c r="F285" s="16">
        <v>26.61</v>
      </c>
      <c r="G285" s="16">
        <v>10.08</v>
      </c>
      <c r="H285" s="16">
        <v>23.19</v>
      </c>
      <c r="I285" s="16">
        <f t="shared" si="60"/>
        <v>33.270000000000003</v>
      </c>
      <c r="J285" s="16">
        <f t="shared" si="61"/>
        <v>1260</v>
      </c>
      <c r="K285" s="16">
        <f t="shared" si="62"/>
        <v>2898.75</v>
      </c>
      <c r="L285" s="17">
        <f t="shared" si="63"/>
        <v>4158.75</v>
      </c>
    </row>
    <row r="286" spans="1:12" ht="38.25">
      <c r="A286" s="11" t="s">
        <v>626</v>
      </c>
      <c r="B286" s="12" t="s">
        <v>627</v>
      </c>
      <c r="C286" s="13" t="s">
        <v>628</v>
      </c>
      <c r="D286" s="14" t="s">
        <v>19</v>
      </c>
      <c r="E286" s="15">
        <v>3816</v>
      </c>
      <c r="F286" s="16">
        <v>28.94</v>
      </c>
      <c r="G286" s="16">
        <v>9.86</v>
      </c>
      <c r="H286" s="16">
        <v>26.32</v>
      </c>
      <c r="I286" s="16">
        <f t="shared" si="60"/>
        <v>36.18</v>
      </c>
      <c r="J286" s="16">
        <f t="shared" si="61"/>
        <v>37625.760000000002</v>
      </c>
      <c r="K286" s="16">
        <f t="shared" si="62"/>
        <v>100437.12</v>
      </c>
      <c r="L286" s="17">
        <f t="shared" si="63"/>
        <v>138062.88</v>
      </c>
    </row>
    <row r="287" spans="1:12" ht="25.5">
      <c r="A287" s="11" t="s">
        <v>629</v>
      </c>
      <c r="B287" s="18" t="s">
        <v>913</v>
      </c>
      <c r="C287" s="13" t="s">
        <v>630</v>
      </c>
      <c r="D287" s="14" t="s">
        <v>19</v>
      </c>
      <c r="E287" s="15">
        <v>3337</v>
      </c>
      <c r="F287" s="16">
        <v>78.739999999999995</v>
      </c>
      <c r="G287" s="16">
        <v>51.69</v>
      </c>
      <c r="H287" s="16">
        <v>46.75</v>
      </c>
      <c r="I287" s="16">
        <f t="shared" si="60"/>
        <v>98.44</v>
      </c>
      <c r="J287" s="16">
        <f t="shared" si="61"/>
        <v>172489.53</v>
      </c>
      <c r="K287" s="16">
        <f t="shared" si="62"/>
        <v>156004.75000000003</v>
      </c>
      <c r="L287" s="17">
        <f t="shared" si="63"/>
        <v>328494.28000000003</v>
      </c>
    </row>
    <row r="288" spans="1:12" ht="25.5">
      <c r="A288" s="11" t="s">
        <v>631</v>
      </c>
      <c r="B288" s="12" t="s">
        <v>632</v>
      </c>
      <c r="C288" s="13" t="s">
        <v>633</v>
      </c>
      <c r="D288" s="14" t="s">
        <v>19</v>
      </c>
      <c r="E288" s="15">
        <v>479</v>
      </c>
      <c r="F288" s="16">
        <v>74.39</v>
      </c>
      <c r="G288" s="16">
        <v>52.59</v>
      </c>
      <c r="H288" s="16">
        <v>40.409999999999997</v>
      </c>
      <c r="I288" s="16">
        <f t="shared" si="60"/>
        <v>93</v>
      </c>
      <c r="J288" s="16">
        <f t="shared" si="61"/>
        <v>25190.61</v>
      </c>
      <c r="K288" s="16">
        <f t="shared" si="62"/>
        <v>19356.39</v>
      </c>
      <c r="L288" s="17">
        <f t="shared" si="63"/>
        <v>44547</v>
      </c>
    </row>
    <row r="289" spans="1:12" ht="38.25">
      <c r="A289" s="11" t="s">
        <v>634</v>
      </c>
      <c r="B289" s="12" t="s">
        <v>635</v>
      </c>
      <c r="C289" s="13" t="s">
        <v>636</v>
      </c>
      <c r="D289" s="14" t="s">
        <v>19</v>
      </c>
      <c r="E289" s="15">
        <v>125</v>
      </c>
      <c r="F289" s="16">
        <v>47</v>
      </c>
      <c r="G289" s="16">
        <v>6.12</v>
      </c>
      <c r="H289" s="16">
        <v>52.64</v>
      </c>
      <c r="I289" s="16">
        <f t="shared" si="60"/>
        <v>58.76</v>
      </c>
      <c r="J289" s="16">
        <f t="shared" si="61"/>
        <v>765</v>
      </c>
      <c r="K289" s="16">
        <f t="shared" si="62"/>
        <v>6580</v>
      </c>
      <c r="L289" s="17">
        <f t="shared" si="63"/>
        <v>7345</v>
      </c>
    </row>
    <row r="290" spans="1:12" ht="27.75" customHeight="1">
      <c r="A290" s="11" t="s">
        <v>637</v>
      </c>
      <c r="B290" s="12" t="s">
        <v>638</v>
      </c>
      <c r="C290" s="13" t="s">
        <v>639</v>
      </c>
      <c r="D290" s="14" t="s">
        <v>19</v>
      </c>
      <c r="E290" s="15">
        <v>66</v>
      </c>
      <c r="F290" s="16">
        <v>358.91</v>
      </c>
      <c r="G290" s="16">
        <v>29.31</v>
      </c>
      <c r="H290" s="16">
        <v>419.43</v>
      </c>
      <c r="I290" s="16">
        <f t="shared" si="60"/>
        <v>448.74</v>
      </c>
      <c r="J290" s="16">
        <f t="shared" si="61"/>
        <v>1934.46</v>
      </c>
      <c r="K290" s="16">
        <f t="shared" si="62"/>
        <v>27682.38</v>
      </c>
      <c r="L290" s="17">
        <f t="shared" si="63"/>
        <v>29616.84</v>
      </c>
    </row>
    <row r="291" spans="1:12">
      <c r="A291" s="11" t="s">
        <v>640</v>
      </c>
      <c r="B291" s="12" t="s">
        <v>641</v>
      </c>
      <c r="C291" s="13" t="s">
        <v>642</v>
      </c>
      <c r="D291" s="14" t="s">
        <v>29</v>
      </c>
      <c r="E291" s="15">
        <v>491</v>
      </c>
      <c r="F291" s="16">
        <v>46.1</v>
      </c>
      <c r="G291" s="16">
        <v>1.42</v>
      </c>
      <c r="H291" s="16">
        <v>56.21</v>
      </c>
      <c r="I291" s="16">
        <f t="shared" si="60"/>
        <v>57.63</v>
      </c>
      <c r="J291" s="16">
        <f t="shared" si="61"/>
        <v>697.22</v>
      </c>
      <c r="K291" s="16">
        <f t="shared" si="62"/>
        <v>27599.11</v>
      </c>
      <c r="L291" s="17">
        <f t="shared" si="63"/>
        <v>28296.33</v>
      </c>
    </row>
    <row r="292" spans="1:12" s="2" customFormat="1">
      <c r="A292" s="11"/>
      <c r="B292" s="12"/>
      <c r="C292" s="13"/>
      <c r="D292" s="14"/>
      <c r="E292" s="15"/>
      <c r="F292" s="16"/>
      <c r="G292" s="16"/>
      <c r="H292" s="16"/>
      <c r="I292" s="16"/>
      <c r="J292" s="16"/>
      <c r="K292" s="16"/>
      <c r="L292" s="17"/>
    </row>
    <row r="293" spans="1:12">
      <c r="A293" s="27" t="s">
        <v>643</v>
      </c>
      <c r="B293" s="28"/>
      <c r="C293" s="29" t="s">
        <v>644</v>
      </c>
      <c r="D293" s="29"/>
      <c r="E293" s="30"/>
      <c r="F293" s="29"/>
      <c r="G293" s="29"/>
      <c r="H293" s="29"/>
      <c r="I293" s="29"/>
      <c r="J293" s="31">
        <f>SUM(J294:J296)</f>
        <v>8067.51</v>
      </c>
      <c r="K293" s="31">
        <f>SUM(K294:K296)</f>
        <v>68063.37</v>
      </c>
      <c r="L293" s="32">
        <f>SUM(L294:L296)</f>
        <v>76130.880000000005</v>
      </c>
    </row>
    <row r="294" spans="1:12" ht="28.5" customHeight="1">
      <c r="A294" s="11" t="s">
        <v>645</v>
      </c>
      <c r="B294" s="12" t="s">
        <v>618</v>
      </c>
      <c r="C294" s="13" t="s">
        <v>619</v>
      </c>
      <c r="D294" s="14" t="s">
        <v>29</v>
      </c>
      <c r="E294" s="15">
        <v>1590</v>
      </c>
      <c r="F294" s="16">
        <v>5.99</v>
      </c>
      <c r="G294" s="16">
        <v>2.31</v>
      </c>
      <c r="H294" s="16">
        <v>5.17</v>
      </c>
      <c r="I294" s="16">
        <f>TRUNC(F294 * (1 + 25.03 / 100), 2)</f>
        <v>7.48</v>
      </c>
      <c r="J294" s="16">
        <f>TRUNC(E294 * G294, 2)</f>
        <v>3672.9</v>
      </c>
      <c r="K294" s="16">
        <f>L294 - J294</f>
        <v>8220.3000000000011</v>
      </c>
      <c r="L294" s="17">
        <f>TRUNC(E294 * I294, 2)</f>
        <v>11893.2</v>
      </c>
    </row>
    <row r="295" spans="1:12" ht="28.5" customHeight="1">
      <c r="A295" s="11" t="s">
        <v>646</v>
      </c>
      <c r="B295" s="12" t="s">
        <v>647</v>
      </c>
      <c r="C295" s="13" t="s">
        <v>648</v>
      </c>
      <c r="D295" s="14" t="s">
        <v>29</v>
      </c>
      <c r="E295" s="15">
        <v>240</v>
      </c>
      <c r="F295" s="16">
        <v>80.930000000000007</v>
      </c>
      <c r="G295" s="16">
        <v>1.31</v>
      </c>
      <c r="H295" s="16">
        <v>99.87</v>
      </c>
      <c r="I295" s="16">
        <f>TRUNC(F295 * (1 + 25.03 / 100), 2)</f>
        <v>101.18</v>
      </c>
      <c r="J295" s="16">
        <f>TRUNC(E295 * G295, 2)</f>
        <v>314.39999999999998</v>
      </c>
      <c r="K295" s="16">
        <f>L295 - J295</f>
        <v>23968.799999999999</v>
      </c>
      <c r="L295" s="17">
        <f>TRUNC(E295 * I295, 2)</f>
        <v>24283.200000000001</v>
      </c>
    </row>
    <row r="296" spans="1:12" ht="28.5" customHeight="1">
      <c r="A296" s="11" t="s">
        <v>649</v>
      </c>
      <c r="B296" s="12" t="s">
        <v>650</v>
      </c>
      <c r="C296" s="13" t="s">
        <v>651</v>
      </c>
      <c r="D296" s="14" t="s">
        <v>29</v>
      </c>
      <c r="E296" s="15">
        <v>277</v>
      </c>
      <c r="F296" s="16">
        <v>115.37</v>
      </c>
      <c r="G296" s="16">
        <v>14.73</v>
      </c>
      <c r="H296" s="16">
        <v>129.51</v>
      </c>
      <c r="I296" s="16">
        <f>TRUNC(F296 * (1 + 25.03 / 100), 2)</f>
        <v>144.24</v>
      </c>
      <c r="J296" s="16">
        <f>TRUNC(E296 * G296, 2)</f>
        <v>4080.21</v>
      </c>
      <c r="K296" s="16">
        <f>L296 - J296</f>
        <v>35874.270000000004</v>
      </c>
      <c r="L296" s="17">
        <f>TRUNC(E296 * I296, 2)</f>
        <v>39954.480000000003</v>
      </c>
    </row>
    <row r="297" spans="1:12">
      <c r="A297" s="11"/>
      <c r="B297" s="12"/>
      <c r="C297" s="13"/>
      <c r="D297" s="14"/>
      <c r="E297" s="15"/>
      <c r="F297" s="16"/>
      <c r="G297" s="16"/>
      <c r="H297" s="16"/>
      <c r="I297" s="16"/>
      <c r="J297" s="16"/>
      <c r="K297" s="16"/>
      <c r="L297" s="17"/>
    </row>
    <row r="298" spans="1:12">
      <c r="A298" s="19" t="s">
        <v>652</v>
      </c>
      <c r="B298" s="20"/>
      <c r="C298" s="7" t="s">
        <v>653</v>
      </c>
      <c r="D298" s="7"/>
      <c r="E298" s="8"/>
      <c r="F298" s="7"/>
      <c r="G298" s="7"/>
      <c r="H298" s="7"/>
      <c r="I298" s="7"/>
      <c r="J298" s="33">
        <f>J299</f>
        <v>0</v>
      </c>
      <c r="K298" s="33">
        <f>K299</f>
        <v>13480</v>
      </c>
      <c r="L298" s="10">
        <f>L299</f>
        <v>13480</v>
      </c>
    </row>
    <row r="299" spans="1:12" ht="27.75" customHeight="1">
      <c r="A299" s="11" t="s">
        <v>654</v>
      </c>
      <c r="B299" s="12" t="s">
        <v>655</v>
      </c>
      <c r="C299" s="13" t="s">
        <v>656</v>
      </c>
      <c r="D299" s="14" t="s">
        <v>19</v>
      </c>
      <c r="E299" s="15">
        <v>125</v>
      </c>
      <c r="F299" s="16">
        <v>90</v>
      </c>
      <c r="G299" s="16">
        <v>0</v>
      </c>
      <c r="H299" s="16">
        <v>107.84</v>
      </c>
      <c r="I299" s="16" t="str">
        <f>TRUNC(F299 * (1 + 19.83 / 100), 2) &amp;CHAR(10)&amp; "(19.83%)"</f>
        <v>107,84
(19.83%)</v>
      </c>
      <c r="J299" s="16">
        <f>TRUNC(E299 * G299, 2)</f>
        <v>0</v>
      </c>
      <c r="K299" s="16">
        <f>L299 - J299</f>
        <v>13480</v>
      </c>
      <c r="L299" s="17">
        <f>TRUNC(E299 * TRUNC(F299 * (1 + 19.83 / 100), 2), 2)</f>
        <v>13480</v>
      </c>
    </row>
    <row r="300" spans="1:12">
      <c r="A300" s="11"/>
      <c r="B300" s="12"/>
      <c r="C300" s="13"/>
      <c r="D300" s="14"/>
      <c r="E300" s="15"/>
      <c r="F300" s="16"/>
      <c r="G300" s="16"/>
      <c r="H300" s="16"/>
      <c r="I300" s="16"/>
      <c r="J300" s="16"/>
      <c r="K300" s="16"/>
      <c r="L300" s="17"/>
    </row>
    <row r="301" spans="1:12">
      <c r="A301" s="19" t="s">
        <v>657</v>
      </c>
      <c r="B301" s="20"/>
      <c r="C301" s="7" t="s">
        <v>658</v>
      </c>
      <c r="D301" s="7"/>
      <c r="E301" s="8"/>
      <c r="F301" s="7"/>
      <c r="G301" s="7"/>
      <c r="H301" s="7"/>
      <c r="I301" s="7"/>
      <c r="J301" s="9">
        <f>SUM(J302:J319)</f>
        <v>4451.26</v>
      </c>
      <c r="K301" s="9">
        <f>SUM(K302:K319)</f>
        <v>140697.26999999999</v>
      </c>
      <c r="L301" s="10">
        <f>SUM(L302:L319)</f>
        <v>145148.53</v>
      </c>
    </row>
    <row r="302" spans="1:12" ht="26.25" customHeight="1">
      <c r="A302" s="11" t="s">
        <v>659</v>
      </c>
      <c r="B302" s="18" t="s">
        <v>879</v>
      </c>
      <c r="C302" s="13" t="s">
        <v>660</v>
      </c>
      <c r="D302" s="14" t="s">
        <v>15</v>
      </c>
      <c r="E302" s="15">
        <v>24</v>
      </c>
      <c r="F302" s="16">
        <v>366.94</v>
      </c>
      <c r="G302" s="16">
        <v>18.27</v>
      </c>
      <c r="H302" s="16">
        <v>440.51</v>
      </c>
      <c r="I302" s="16">
        <f t="shared" ref="I302:I319" si="64">TRUNC(F302 * (1 + 25.03 / 100), 2)</f>
        <v>458.78</v>
      </c>
      <c r="J302" s="16">
        <f t="shared" ref="J302:J319" si="65">TRUNC(E302 * G302, 2)</f>
        <v>438.48</v>
      </c>
      <c r="K302" s="16">
        <f t="shared" ref="K302:K319" si="66">L302 - J302</f>
        <v>10572.24</v>
      </c>
      <c r="L302" s="17">
        <f t="shared" ref="L302:L319" si="67">TRUNC(E302 * I302, 2)</f>
        <v>11010.72</v>
      </c>
    </row>
    <row r="303" spans="1:12" ht="25.5">
      <c r="A303" s="11" t="s">
        <v>661</v>
      </c>
      <c r="B303" s="18" t="s">
        <v>878</v>
      </c>
      <c r="C303" s="13" t="s">
        <v>662</v>
      </c>
      <c r="D303" s="14" t="s">
        <v>15</v>
      </c>
      <c r="E303" s="15">
        <v>6</v>
      </c>
      <c r="F303" s="16">
        <v>644.83000000000004</v>
      </c>
      <c r="G303" s="16">
        <v>25.96</v>
      </c>
      <c r="H303" s="16">
        <v>780.27</v>
      </c>
      <c r="I303" s="16">
        <f t="shared" si="64"/>
        <v>806.23</v>
      </c>
      <c r="J303" s="16">
        <f t="shared" si="65"/>
        <v>155.76</v>
      </c>
      <c r="K303" s="16">
        <f t="shared" si="66"/>
        <v>4681.62</v>
      </c>
      <c r="L303" s="17">
        <f t="shared" si="67"/>
        <v>4837.38</v>
      </c>
    </row>
    <row r="304" spans="1:12" ht="39" customHeight="1">
      <c r="A304" s="11" t="s">
        <v>663</v>
      </c>
      <c r="B304" s="12" t="s">
        <v>664</v>
      </c>
      <c r="C304" s="13" t="s">
        <v>665</v>
      </c>
      <c r="D304" s="14" t="s">
        <v>15</v>
      </c>
      <c r="E304" s="15">
        <v>30</v>
      </c>
      <c r="F304" s="16">
        <v>334.3</v>
      </c>
      <c r="G304" s="16">
        <v>24.57</v>
      </c>
      <c r="H304" s="16">
        <v>393.4</v>
      </c>
      <c r="I304" s="16">
        <f t="shared" si="64"/>
        <v>417.97</v>
      </c>
      <c r="J304" s="16">
        <f t="shared" si="65"/>
        <v>737.1</v>
      </c>
      <c r="K304" s="16">
        <f t="shared" si="66"/>
        <v>11802</v>
      </c>
      <c r="L304" s="17">
        <f t="shared" si="67"/>
        <v>12539.1</v>
      </c>
    </row>
    <row r="305" spans="1:12" ht="38.25">
      <c r="A305" s="11" t="s">
        <v>666</v>
      </c>
      <c r="B305" s="12" t="s">
        <v>667</v>
      </c>
      <c r="C305" s="13" t="s">
        <v>668</v>
      </c>
      <c r="D305" s="14" t="s">
        <v>15</v>
      </c>
      <c r="E305" s="15">
        <v>2</v>
      </c>
      <c r="F305" s="16">
        <v>372.99</v>
      </c>
      <c r="G305" s="16">
        <v>17.43</v>
      </c>
      <c r="H305" s="16">
        <v>448.91</v>
      </c>
      <c r="I305" s="16">
        <f t="shared" si="64"/>
        <v>466.34</v>
      </c>
      <c r="J305" s="16">
        <f t="shared" si="65"/>
        <v>34.86</v>
      </c>
      <c r="K305" s="16">
        <f t="shared" si="66"/>
        <v>897.81999999999994</v>
      </c>
      <c r="L305" s="17">
        <f t="shared" si="67"/>
        <v>932.68</v>
      </c>
    </row>
    <row r="306" spans="1:12" ht="38.25">
      <c r="A306" s="11" t="s">
        <v>669</v>
      </c>
      <c r="B306" s="18" t="s">
        <v>877</v>
      </c>
      <c r="C306" s="13" t="s">
        <v>670</v>
      </c>
      <c r="D306" s="14" t="s">
        <v>15</v>
      </c>
      <c r="E306" s="15">
        <v>6</v>
      </c>
      <c r="F306" s="16">
        <v>441.34</v>
      </c>
      <c r="G306" s="16">
        <v>93.78</v>
      </c>
      <c r="H306" s="16">
        <v>458.02</v>
      </c>
      <c r="I306" s="16">
        <f t="shared" si="64"/>
        <v>551.79999999999995</v>
      </c>
      <c r="J306" s="16">
        <f t="shared" si="65"/>
        <v>562.67999999999995</v>
      </c>
      <c r="K306" s="16">
        <f t="shared" si="66"/>
        <v>2748.1200000000003</v>
      </c>
      <c r="L306" s="17">
        <f t="shared" si="67"/>
        <v>3310.8</v>
      </c>
    </row>
    <row r="307" spans="1:12" ht="38.25">
      <c r="A307" s="11" t="s">
        <v>671</v>
      </c>
      <c r="B307" s="18" t="s">
        <v>876</v>
      </c>
      <c r="C307" s="13" t="s">
        <v>672</v>
      </c>
      <c r="D307" s="14" t="s">
        <v>15</v>
      </c>
      <c r="E307" s="15">
        <v>3</v>
      </c>
      <c r="F307" s="16">
        <v>216.62</v>
      </c>
      <c r="G307" s="16">
        <v>24.08</v>
      </c>
      <c r="H307" s="16">
        <v>246.75</v>
      </c>
      <c r="I307" s="16">
        <f t="shared" si="64"/>
        <v>270.83</v>
      </c>
      <c r="J307" s="16">
        <f t="shared" si="65"/>
        <v>72.239999999999995</v>
      </c>
      <c r="K307" s="16">
        <f t="shared" si="66"/>
        <v>740.25</v>
      </c>
      <c r="L307" s="17">
        <f t="shared" si="67"/>
        <v>812.49</v>
      </c>
    </row>
    <row r="308" spans="1:12" ht="25.5">
      <c r="A308" s="11" t="s">
        <v>673</v>
      </c>
      <c r="B308" s="12" t="s">
        <v>674</v>
      </c>
      <c r="C308" s="13" t="s">
        <v>675</v>
      </c>
      <c r="D308" s="14" t="s">
        <v>15</v>
      </c>
      <c r="E308" s="15">
        <v>22</v>
      </c>
      <c r="F308" s="16">
        <v>65.59</v>
      </c>
      <c r="G308" s="16">
        <v>13.76</v>
      </c>
      <c r="H308" s="16">
        <v>68.239999999999995</v>
      </c>
      <c r="I308" s="16">
        <f t="shared" si="64"/>
        <v>82</v>
      </c>
      <c r="J308" s="16">
        <f t="shared" si="65"/>
        <v>302.72000000000003</v>
      </c>
      <c r="K308" s="16">
        <f t="shared" si="66"/>
        <v>1501.28</v>
      </c>
      <c r="L308" s="17">
        <f t="shared" si="67"/>
        <v>1804</v>
      </c>
    </row>
    <row r="309" spans="1:12" ht="29.25" customHeight="1">
      <c r="A309" s="11" t="s">
        <v>676</v>
      </c>
      <c r="B309" s="12" t="s">
        <v>677</v>
      </c>
      <c r="C309" s="13" t="s">
        <v>678</v>
      </c>
      <c r="D309" s="14" t="s">
        <v>15</v>
      </c>
      <c r="E309" s="15">
        <v>2</v>
      </c>
      <c r="F309" s="16">
        <v>528.47</v>
      </c>
      <c r="G309" s="16">
        <v>43.73</v>
      </c>
      <c r="H309" s="16">
        <v>617.01</v>
      </c>
      <c r="I309" s="16">
        <f t="shared" si="64"/>
        <v>660.74</v>
      </c>
      <c r="J309" s="16">
        <f t="shared" si="65"/>
        <v>87.46</v>
      </c>
      <c r="K309" s="16">
        <f t="shared" si="66"/>
        <v>1234.02</v>
      </c>
      <c r="L309" s="17">
        <f t="shared" si="67"/>
        <v>1321.48</v>
      </c>
    </row>
    <row r="310" spans="1:12" ht="27" customHeight="1">
      <c r="A310" s="11" t="s">
        <v>679</v>
      </c>
      <c r="B310" s="12" t="s">
        <v>680</v>
      </c>
      <c r="C310" s="13" t="s">
        <v>681</v>
      </c>
      <c r="D310" s="14" t="s">
        <v>15</v>
      </c>
      <c r="E310" s="15">
        <v>2</v>
      </c>
      <c r="F310" s="16">
        <v>226.92</v>
      </c>
      <c r="G310" s="16">
        <v>34.729999999999997</v>
      </c>
      <c r="H310" s="16">
        <v>248.98</v>
      </c>
      <c r="I310" s="16">
        <f t="shared" si="64"/>
        <v>283.70999999999998</v>
      </c>
      <c r="J310" s="16">
        <f t="shared" si="65"/>
        <v>69.459999999999994</v>
      </c>
      <c r="K310" s="16">
        <f t="shared" si="66"/>
        <v>497.96</v>
      </c>
      <c r="L310" s="17">
        <f t="shared" si="67"/>
        <v>567.41999999999996</v>
      </c>
    </row>
    <row r="311" spans="1:12" ht="29.25" customHeight="1">
      <c r="A311" s="11" t="s">
        <v>682</v>
      </c>
      <c r="B311" s="18" t="s">
        <v>914</v>
      </c>
      <c r="C311" s="13" t="s">
        <v>683</v>
      </c>
      <c r="D311" s="14" t="s">
        <v>15</v>
      </c>
      <c r="E311" s="15">
        <v>18</v>
      </c>
      <c r="F311" s="16">
        <v>58.11</v>
      </c>
      <c r="G311" s="16">
        <v>6.47</v>
      </c>
      <c r="H311" s="16">
        <v>66.180000000000007</v>
      </c>
      <c r="I311" s="16">
        <f t="shared" si="64"/>
        <v>72.650000000000006</v>
      </c>
      <c r="J311" s="16">
        <f t="shared" si="65"/>
        <v>116.46</v>
      </c>
      <c r="K311" s="16">
        <f t="shared" si="66"/>
        <v>1191.24</v>
      </c>
      <c r="L311" s="17">
        <f t="shared" si="67"/>
        <v>1307.7</v>
      </c>
    </row>
    <row r="312" spans="1:12" ht="17.25" customHeight="1">
      <c r="A312" s="11" t="s">
        <v>684</v>
      </c>
      <c r="B312" s="12" t="s">
        <v>685</v>
      </c>
      <c r="C312" s="13" t="s">
        <v>686</v>
      </c>
      <c r="D312" s="14" t="s">
        <v>15</v>
      </c>
      <c r="E312" s="15">
        <v>18</v>
      </c>
      <c r="F312" s="16">
        <v>59.73</v>
      </c>
      <c r="G312" s="16">
        <v>5.98</v>
      </c>
      <c r="H312" s="16">
        <v>68.7</v>
      </c>
      <c r="I312" s="16">
        <f t="shared" si="64"/>
        <v>74.680000000000007</v>
      </c>
      <c r="J312" s="16">
        <f t="shared" si="65"/>
        <v>107.64</v>
      </c>
      <c r="K312" s="16">
        <f t="shared" si="66"/>
        <v>1236.5999999999999</v>
      </c>
      <c r="L312" s="17">
        <f t="shared" si="67"/>
        <v>1344.24</v>
      </c>
    </row>
    <row r="313" spans="1:12" ht="20.25" customHeight="1">
      <c r="A313" s="11" t="s">
        <v>687</v>
      </c>
      <c r="B313" s="12" t="s">
        <v>688</v>
      </c>
      <c r="C313" s="13" t="s">
        <v>689</v>
      </c>
      <c r="D313" s="14" t="s">
        <v>15</v>
      </c>
      <c r="E313" s="15">
        <v>30</v>
      </c>
      <c r="F313" s="16">
        <v>29.93</v>
      </c>
      <c r="G313" s="16">
        <v>2.99</v>
      </c>
      <c r="H313" s="16">
        <v>34.43</v>
      </c>
      <c r="I313" s="16">
        <f t="shared" si="64"/>
        <v>37.42</v>
      </c>
      <c r="J313" s="16">
        <f t="shared" si="65"/>
        <v>89.7</v>
      </c>
      <c r="K313" s="16">
        <f t="shared" si="66"/>
        <v>1032.8999999999999</v>
      </c>
      <c r="L313" s="17">
        <f t="shared" si="67"/>
        <v>1122.5999999999999</v>
      </c>
    </row>
    <row r="314" spans="1:12" ht="20.25" customHeight="1">
      <c r="A314" s="11" t="s">
        <v>690</v>
      </c>
      <c r="B314" s="12" t="s">
        <v>691</v>
      </c>
      <c r="C314" s="13" t="s">
        <v>692</v>
      </c>
      <c r="D314" s="14" t="s">
        <v>15</v>
      </c>
      <c r="E314" s="15">
        <v>30</v>
      </c>
      <c r="F314" s="16">
        <v>59.73</v>
      </c>
      <c r="G314" s="16">
        <v>5.98</v>
      </c>
      <c r="H314" s="16">
        <v>68.7</v>
      </c>
      <c r="I314" s="16">
        <f t="shared" si="64"/>
        <v>74.680000000000007</v>
      </c>
      <c r="J314" s="16">
        <f t="shared" si="65"/>
        <v>179.4</v>
      </c>
      <c r="K314" s="16">
        <f t="shared" si="66"/>
        <v>2061</v>
      </c>
      <c r="L314" s="17">
        <f t="shared" si="67"/>
        <v>2240.4</v>
      </c>
    </row>
    <row r="315" spans="1:12" ht="17.25" customHeight="1">
      <c r="A315" s="11" t="s">
        <v>693</v>
      </c>
      <c r="B315" s="12" t="s">
        <v>694</v>
      </c>
      <c r="C315" s="13" t="s">
        <v>695</v>
      </c>
      <c r="D315" s="14" t="s">
        <v>15</v>
      </c>
      <c r="E315" s="15">
        <v>6</v>
      </c>
      <c r="F315" s="16">
        <v>420.59</v>
      </c>
      <c r="G315" s="16">
        <v>14.65</v>
      </c>
      <c r="H315" s="16">
        <v>511.21</v>
      </c>
      <c r="I315" s="16">
        <f t="shared" si="64"/>
        <v>525.86</v>
      </c>
      <c r="J315" s="16">
        <f t="shared" si="65"/>
        <v>87.9</v>
      </c>
      <c r="K315" s="16">
        <f t="shared" si="66"/>
        <v>3067.2599999999998</v>
      </c>
      <c r="L315" s="17">
        <f t="shared" si="67"/>
        <v>3155.16</v>
      </c>
    </row>
    <row r="316" spans="1:12" ht="15.75" customHeight="1">
      <c r="A316" s="11" t="s">
        <v>696</v>
      </c>
      <c r="B316" s="18" t="s">
        <v>875</v>
      </c>
      <c r="C316" s="13" t="s">
        <v>697</v>
      </c>
      <c r="D316" s="14" t="s">
        <v>15</v>
      </c>
      <c r="E316" s="15">
        <v>30</v>
      </c>
      <c r="F316" s="16">
        <v>26.38</v>
      </c>
      <c r="G316" s="16">
        <v>3.14</v>
      </c>
      <c r="H316" s="16">
        <v>29.84</v>
      </c>
      <c r="I316" s="16">
        <f t="shared" si="64"/>
        <v>32.979999999999997</v>
      </c>
      <c r="J316" s="16">
        <f t="shared" si="65"/>
        <v>94.2</v>
      </c>
      <c r="K316" s="16">
        <f t="shared" si="66"/>
        <v>895.19999999999993</v>
      </c>
      <c r="L316" s="17">
        <f t="shared" si="67"/>
        <v>989.4</v>
      </c>
    </row>
    <row r="317" spans="1:12" ht="26.25" customHeight="1">
      <c r="A317" s="11" t="s">
        <v>698</v>
      </c>
      <c r="B317" s="18" t="s">
        <v>915</v>
      </c>
      <c r="C317" s="13" t="s">
        <v>699</v>
      </c>
      <c r="D317" s="14" t="s">
        <v>19</v>
      </c>
      <c r="E317" s="15">
        <v>10</v>
      </c>
      <c r="F317" s="16">
        <v>435.6</v>
      </c>
      <c r="G317" s="16">
        <v>52.62</v>
      </c>
      <c r="H317" s="16">
        <v>492.01</v>
      </c>
      <c r="I317" s="16">
        <f t="shared" si="64"/>
        <v>544.63</v>
      </c>
      <c r="J317" s="16">
        <f t="shared" si="65"/>
        <v>526.20000000000005</v>
      </c>
      <c r="K317" s="16">
        <f t="shared" si="66"/>
        <v>4920.1000000000004</v>
      </c>
      <c r="L317" s="17">
        <f t="shared" si="67"/>
        <v>5446.3</v>
      </c>
    </row>
    <row r="318" spans="1:12" ht="24" customHeight="1">
      <c r="A318" s="11" t="s">
        <v>700</v>
      </c>
      <c r="B318" s="12" t="s">
        <v>701</v>
      </c>
      <c r="C318" s="13" t="s">
        <v>702</v>
      </c>
      <c r="D318" s="14" t="s">
        <v>15</v>
      </c>
      <c r="E318" s="15">
        <v>1</v>
      </c>
      <c r="F318" s="16">
        <v>5194.76</v>
      </c>
      <c r="G318" s="16">
        <v>234.48</v>
      </c>
      <c r="H318" s="16">
        <v>6260.52</v>
      </c>
      <c r="I318" s="16">
        <f t="shared" si="64"/>
        <v>6495</v>
      </c>
      <c r="J318" s="16">
        <f t="shared" si="65"/>
        <v>234.48</v>
      </c>
      <c r="K318" s="16">
        <f t="shared" si="66"/>
        <v>6260.52</v>
      </c>
      <c r="L318" s="17">
        <f t="shared" si="67"/>
        <v>6495</v>
      </c>
    </row>
    <row r="319" spans="1:12" ht="25.5">
      <c r="A319" s="11" t="s">
        <v>703</v>
      </c>
      <c r="B319" s="12" t="s">
        <v>704</v>
      </c>
      <c r="C319" s="13" t="s">
        <v>705</v>
      </c>
      <c r="D319" s="14" t="s">
        <v>15</v>
      </c>
      <c r="E319" s="15">
        <v>6</v>
      </c>
      <c r="F319" s="16">
        <v>11452.14</v>
      </c>
      <c r="G319" s="16">
        <v>92.42</v>
      </c>
      <c r="H319" s="16">
        <v>14226.19</v>
      </c>
      <c r="I319" s="16">
        <f t="shared" si="64"/>
        <v>14318.61</v>
      </c>
      <c r="J319" s="16">
        <f t="shared" si="65"/>
        <v>554.52</v>
      </c>
      <c r="K319" s="16">
        <f t="shared" si="66"/>
        <v>85357.14</v>
      </c>
      <c r="L319" s="17">
        <f t="shared" si="67"/>
        <v>85911.66</v>
      </c>
    </row>
    <row r="320" spans="1:12">
      <c r="A320" s="11"/>
      <c r="B320" s="12"/>
      <c r="C320" s="13"/>
      <c r="D320" s="14"/>
      <c r="E320" s="15"/>
      <c r="F320" s="16"/>
      <c r="G320" s="16"/>
      <c r="H320" s="16"/>
      <c r="I320" s="16"/>
      <c r="J320" s="16"/>
      <c r="K320" s="16"/>
      <c r="L320" s="17"/>
    </row>
    <row r="321" spans="1:12">
      <c r="A321" s="19" t="s">
        <v>706</v>
      </c>
      <c r="B321" s="20"/>
      <c r="C321" s="7" t="s">
        <v>707</v>
      </c>
      <c r="D321" s="7"/>
      <c r="E321" s="8"/>
      <c r="F321" s="7"/>
      <c r="G321" s="7"/>
      <c r="H321" s="7"/>
      <c r="I321" s="7"/>
      <c r="J321" s="9">
        <f>SUM(J322:J332)</f>
        <v>5610.6799999999994</v>
      </c>
      <c r="K321" s="9">
        <f>SUM(K322:K332)</f>
        <v>96811.04</v>
      </c>
      <c r="L321" s="10">
        <f>SUM(L322:L332)</f>
        <v>102421.72</v>
      </c>
    </row>
    <row r="322" spans="1:12" ht="53.25" customHeight="1">
      <c r="A322" s="11" t="s">
        <v>708</v>
      </c>
      <c r="B322" s="12" t="s">
        <v>709</v>
      </c>
      <c r="C322" s="13" t="s">
        <v>710</v>
      </c>
      <c r="D322" s="14" t="s">
        <v>29</v>
      </c>
      <c r="E322" s="15">
        <v>12</v>
      </c>
      <c r="F322" s="56">
        <v>514</v>
      </c>
      <c r="G322" s="56">
        <v>0</v>
      </c>
      <c r="H322" s="56">
        <v>615.91999999999996</v>
      </c>
      <c r="I322" s="56" t="str">
        <f>TRUNC(F322 * (1 + 19.83 / 100), 2) &amp;CHAR(10)&amp; "(19.83%)"</f>
        <v>615,92
(19.83%)</v>
      </c>
      <c r="J322" s="56">
        <f t="shared" ref="J322" si="68">TRUNC(E322 * G322, 2)</f>
        <v>0</v>
      </c>
      <c r="K322" s="56">
        <f t="shared" ref="K322:K323" si="69">L322 - J322</f>
        <v>7391.04</v>
      </c>
      <c r="L322" s="57">
        <f>TRUNC(E322 * TRUNC(F322 * (1 + 19.83 / 100), 2), 2)</f>
        <v>7391.04</v>
      </c>
    </row>
    <row r="323" spans="1:12" ht="25.5" customHeight="1">
      <c r="A323" s="11" t="s">
        <v>711</v>
      </c>
      <c r="B323" s="12" t="s">
        <v>712</v>
      </c>
      <c r="C323" s="13" t="s">
        <v>713</v>
      </c>
      <c r="D323" s="14" t="s">
        <v>29</v>
      </c>
      <c r="E323" s="15">
        <v>354</v>
      </c>
      <c r="F323" s="16">
        <v>115</v>
      </c>
      <c r="G323" s="16">
        <v>0</v>
      </c>
      <c r="H323" s="16">
        <v>137.80000000000001</v>
      </c>
      <c r="I323" s="56" t="str">
        <f>TRUNC(F323 * (1 + 19.83 / 100), 2) &amp;CHAR(10)&amp; "(19.83%)"</f>
        <v>137,8
(19.83%)</v>
      </c>
      <c r="J323" s="16">
        <f t="shared" ref="J323:J332" si="70">TRUNC(E323 * G323, 2)</f>
        <v>0</v>
      </c>
      <c r="K323" s="56">
        <f t="shared" si="69"/>
        <v>48781.2</v>
      </c>
      <c r="L323" s="57">
        <f>TRUNC(E323 * TRUNC(F323 * (1 + 19.83 / 100), 2), 2)</f>
        <v>48781.2</v>
      </c>
    </row>
    <row r="324" spans="1:12" ht="26.25" customHeight="1">
      <c r="A324" s="11" t="s">
        <v>714</v>
      </c>
      <c r="B324" s="12" t="s">
        <v>715</v>
      </c>
      <c r="C324" s="13" t="s">
        <v>716</v>
      </c>
      <c r="D324" s="14" t="s">
        <v>15</v>
      </c>
      <c r="E324" s="15">
        <v>18</v>
      </c>
      <c r="F324" s="16">
        <v>166.56</v>
      </c>
      <c r="G324" s="16">
        <v>17.940000000000001</v>
      </c>
      <c r="H324" s="16">
        <v>190.3</v>
      </c>
      <c r="I324" s="16">
        <f t="shared" ref="I324:I332" si="71">TRUNC(F324 * (1 + 25.03 / 100), 2)</f>
        <v>208.24</v>
      </c>
      <c r="J324" s="16">
        <f t="shared" si="70"/>
        <v>322.92</v>
      </c>
      <c r="K324" s="16">
        <f t="shared" ref="K324:K332" si="72">L324 - J324</f>
        <v>3425.4</v>
      </c>
      <c r="L324" s="17">
        <f t="shared" ref="L324:L332" si="73">TRUNC(E324 * I324, 2)</f>
        <v>3748.32</v>
      </c>
    </row>
    <row r="325" spans="1:12" ht="25.5">
      <c r="A325" s="11" t="s">
        <v>717</v>
      </c>
      <c r="B325" s="18" t="s">
        <v>874</v>
      </c>
      <c r="C325" s="13" t="s">
        <v>718</v>
      </c>
      <c r="D325" s="14" t="s">
        <v>15</v>
      </c>
      <c r="E325" s="15">
        <v>12</v>
      </c>
      <c r="F325" s="16">
        <v>318.32</v>
      </c>
      <c r="G325" s="16">
        <v>19.46</v>
      </c>
      <c r="H325" s="16">
        <v>378.53</v>
      </c>
      <c r="I325" s="16">
        <f t="shared" si="71"/>
        <v>397.99</v>
      </c>
      <c r="J325" s="16">
        <f t="shared" si="70"/>
        <v>233.52</v>
      </c>
      <c r="K325" s="16">
        <f t="shared" si="72"/>
        <v>4542.3599999999997</v>
      </c>
      <c r="L325" s="17">
        <f t="shared" si="73"/>
        <v>4775.88</v>
      </c>
    </row>
    <row r="326" spans="1:12" ht="25.5">
      <c r="A326" s="11" t="s">
        <v>719</v>
      </c>
      <c r="B326" s="12" t="s">
        <v>720</v>
      </c>
      <c r="C326" s="13" t="s">
        <v>721</v>
      </c>
      <c r="D326" s="18" t="s">
        <v>29</v>
      </c>
      <c r="E326" s="15">
        <v>2</v>
      </c>
      <c r="F326" s="16">
        <v>110.42</v>
      </c>
      <c r="G326" s="16">
        <v>60.64</v>
      </c>
      <c r="H326" s="16">
        <v>77.41</v>
      </c>
      <c r="I326" s="16">
        <f t="shared" si="71"/>
        <v>138.05000000000001</v>
      </c>
      <c r="J326" s="16">
        <f t="shared" si="70"/>
        <v>121.28</v>
      </c>
      <c r="K326" s="16">
        <f t="shared" si="72"/>
        <v>154.82000000000002</v>
      </c>
      <c r="L326" s="17">
        <f t="shared" si="73"/>
        <v>276.10000000000002</v>
      </c>
    </row>
    <row r="327" spans="1:12" ht="51">
      <c r="A327" s="11" t="s">
        <v>722</v>
      </c>
      <c r="B327" s="12" t="s">
        <v>723</v>
      </c>
      <c r="C327" s="13" t="s">
        <v>724</v>
      </c>
      <c r="D327" s="18" t="s">
        <v>29</v>
      </c>
      <c r="E327" s="15">
        <v>1.5</v>
      </c>
      <c r="F327" s="16">
        <v>250.03</v>
      </c>
      <c r="G327" s="16">
        <v>104.38</v>
      </c>
      <c r="H327" s="16">
        <v>208.23</v>
      </c>
      <c r="I327" s="16">
        <f t="shared" si="71"/>
        <v>312.61</v>
      </c>
      <c r="J327" s="16">
        <f t="shared" si="70"/>
        <v>156.57</v>
      </c>
      <c r="K327" s="16">
        <f t="shared" si="72"/>
        <v>312.34000000000003</v>
      </c>
      <c r="L327" s="17">
        <f t="shared" si="73"/>
        <v>468.91</v>
      </c>
    </row>
    <row r="328" spans="1:12" ht="51">
      <c r="A328" s="11" t="s">
        <v>725</v>
      </c>
      <c r="B328" s="12" t="s">
        <v>726</v>
      </c>
      <c r="C328" s="13" t="s">
        <v>727</v>
      </c>
      <c r="D328" s="18" t="s">
        <v>29</v>
      </c>
      <c r="E328" s="15">
        <v>10.15</v>
      </c>
      <c r="F328" s="16">
        <v>221.92</v>
      </c>
      <c r="G328" s="16">
        <v>104.38</v>
      </c>
      <c r="H328" s="16">
        <v>173.08</v>
      </c>
      <c r="I328" s="16">
        <f t="shared" si="71"/>
        <v>277.45999999999998</v>
      </c>
      <c r="J328" s="16">
        <f t="shared" si="70"/>
        <v>1059.45</v>
      </c>
      <c r="K328" s="16">
        <f t="shared" si="72"/>
        <v>1756.76</v>
      </c>
      <c r="L328" s="17">
        <f t="shared" si="73"/>
        <v>2816.21</v>
      </c>
    </row>
    <row r="329" spans="1:12" ht="63.75">
      <c r="A329" s="11" t="s">
        <v>728</v>
      </c>
      <c r="B329" s="12" t="s">
        <v>729</v>
      </c>
      <c r="C329" s="13" t="s">
        <v>730</v>
      </c>
      <c r="D329" s="18" t="s">
        <v>29</v>
      </c>
      <c r="E329" s="15">
        <v>2.4</v>
      </c>
      <c r="F329" s="16">
        <v>518.21</v>
      </c>
      <c r="G329" s="16">
        <v>191.86</v>
      </c>
      <c r="H329" s="16">
        <v>456.05</v>
      </c>
      <c r="I329" s="16">
        <f t="shared" si="71"/>
        <v>647.91</v>
      </c>
      <c r="J329" s="16">
        <f t="shared" si="70"/>
        <v>460.46</v>
      </c>
      <c r="K329" s="16">
        <f t="shared" si="72"/>
        <v>1094.52</v>
      </c>
      <c r="L329" s="17">
        <f t="shared" si="73"/>
        <v>1554.98</v>
      </c>
    </row>
    <row r="330" spans="1:12" ht="30" customHeight="1">
      <c r="A330" s="11" t="s">
        <v>731</v>
      </c>
      <c r="B330" s="12" t="s">
        <v>732</v>
      </c>
      <c r="C330" s="13" t="s">
        <v>733</v>
      </c>
      <c r="D330" s="14" t="s">
        <v>29</v>
      </c>
      <c r="E330" s="15">
        <v>52</v>
      </c>
      <c r="F330" s="16">
        <v>167</v>
      </c>
      <c r="G330" s="16">
        <v>31.95</v>
      </c>
      <c r="H330" s="16">
        <v>176.85</v>
      </c>
      <c r="I330" s="16">
        <f t="shared" si="71"/>
        <v>208.8</v>
      </c>
      <c r="J330" s="16">
        <f t="shared" si="70"/>
        <v>1661.4</v>
      </c>
      <c r="K330" s="16">
        <f t="shared" si="72"/>
        <v>9196.2000000000007</v>
      </c>
      <c r="L330" s="17">
        <f t="shared" si="73"/>
        <v>10857.6</v>
      </c>
    </row>
    <row r="331" spans="1:12" ht="42" customHeight="1">
      <c r="A331" s="11" t="s">
        <v>734</v>
      </c>
      <c r="B331" s="12" t="s">
        <v>735</v>
      </c>
      <c r="C331" s="13" t="s">
        <v>736</v>
      </c>
      <c r="D331" s="14" t="s">
        <v>29</v>
      </c>
      <c r="E331" s="15">
        <v>16</v>
      </c>
      <c r="F331" s="16">
        <v>450.91</v>
      </c>
      <c r="G331" s="16">
        <v>43.24</v>
      </c>
      <c r="H331" s="16">
        <v>520.53</v>
      </c>
      <c r="I331" s="16">
        <f t="shared" si="71"/>
        <v>563.77</v>
      </c>
      <c r="J331" s="16">
        <f t="shared" si="70"/>
        <v>691.84</v>
      </c>
      <c r="K331" s="16">
        <f t="shared" si="72"/>
        <v>8328.48</v>
      </c>
      <c r="L331" s="17">
        <f t="shared" si="73"/>
        <v>9020.32</v>
      </c>
    </row>
    <row r="332" spans="1:12" ht="41.25" customHeight="1">
      <c r="A332" s="11" t="s">
        <v>737</v>
      </c>
      <c r="B332" s="12" t="s">
        <v>738</v>
      </c>
      <c r="C332" s="13" t="s">
        <v>739</v>
      </c>
      <c r="D332" s="14" t="s">
        <v>29</v>
      </c>
      <c r="E332" s="15">
        <v>26</v>
      </c>
      <c r="F332" s="16">
        <v>391.64</v>
      </c>
      <c r="G332" s="16">
        <v>34.74</v>
      </c>
      <c r="H332" s="16">
        <v>454.92</v>
      </c>
      <c r="I332" s="16">
        <f t="shared" si="71"/>
        <v>489.66</v>
      </c>
      <c r="J332" s="16">
        <f t="shared" si="70"/>
        <v>903.24</v>
      </c>
      <c r="K332" s="16">
        <f t="shared" si="72"/>
        <v>11827.92</v>
      </c>
      <c r="L332" s="17">
        <f t="shared" si="73"/>
        <v>12731.16</v>
      </c>
    </row>
    <row r="333" spans="1:12">
      <c r="A333" s="11"/>
      <c r="B333" s="12"/>
      <c r="C333" s="13"/>
      <c r="D333" s="14"/>
      <c r="E333" s="15"/>
      <c r="F333" s="16"/>
      <c r="G333" s="16"/>
      <c r="H333" s="16"/>
      <c r="I333" s="16"/>
      <c r="J333" s="16"/>
      <c r="K333" s="16"/>
      <c r="L333" s="17"/>
    </row>
    <row r="334" spans="1:12">
      <c r="A334" s="19" t="s">
        <v>740</v>
      </c>
      <c r="B334" s="20"/>
      <c r="C334" s="7" t="s">
        <v>741</v>
      </c>
      <c r="D334" s="7"/>
      <c r="E334" s="8"/>
      <c r="F334" s="7"/>
      <c r="G334" s="7"/>
      <c r="H334" s="7"/>
      <c r="I334" s="7"/>
      <c r="J334" s="9">
        <f>SUM(J335:J340)</f>
        <v>2675.75</v>
      </c>
      <c r="K334" s="9">
        <f>SUM(K335:K340)</f>
        <v>11727.79</v>
      </c>
      <c r="L334" s="10">
        <f>SUM(L335:L340)</f>
        <v>14403.539999999999</v>
      </c>
    </row>
    <row r="335" spans="1:12" ht="24" customHeight="1">
      <c r="A335" s="11" t="s">
        <v>742</v>
      </c>
      <c r="B335" s="12" t="s">
        <v>743</v>
      </c>
      <c r="C335" s="13" t="s">
        <v>744</v>
      </c>
      <c r="D335" s="14" t="s">
        <v>15</v>
      </c>
      <c r="E335" s="15">
        <v>3</v>
      </c>
      <c r="F335" s="16">
        <v>13.24</v>
      </c>
      <c r="G335" s="16">
        <v>1.02</v>
      </c>
      <c r="H335" s="16">
        <v>15.53</v>
      </c>
      <c r="I335" s="16">
        <f t="shared" ref="I335:I340" si="74">TRUNC(F335 * (1 + 25.03 / 100), 2)</f>
        <v>16.55</v>
      </c>
      <c r="J335" s="16">
        <f t="shared" ref="J335:J340" si="75">TRUNC(E335 * G335, 2)</f>
        <v>3.06</v>
      </c>
      <c r="K335" s="16">
        <f t="shared" ref="K335:K340" si="76">L335 - J335</f>
        <v>46.589999999999996</v>
      </c>
      <c r="L335" s="17">
        <f t="shared" ref="L335:L340" si="77">TRUNC(E335 * I335, 2)</f>
        <v>49.65</v>
      </c>
    </row>
    <row r="336" spans="1:12" ht="24" customHeight="1">
      <c r="A336" s="11" t="s">
        <v>745</v>
      </c>
      <c r="B336" s="12" t="s">
        <v>746</v>
      </c>
      <c r="C336" s="13" t="s">
        <v>747</v>
      </c>
      <c r="D336" s="14" t="s">
        <v>15</v>
      </c>
      <c r="E336" s="15">
        <v>15</v>
      </c>
      <c r="F336" s="16">
        <v>13.24</v>
      </c>
      <c r="G336" s="16">
        <v>1.02</v>
      </c>
      <c r="H336" s="16">
        <v>15.53</v>
      </c>
      <c r="I336" s="16">
        <f t="shared" si="74"/>
        <v>16.55</v>
      </c>
      <c r="J336" s="16">
        <f t="shared" si="75"/>
        <v>15.3</v>
      </c>
      <c r="K336" s="16">
        <f t="shared" si="76"/>
        <v>232.95</v>
      </c>
      <c r="L336" s="17">
        <f t="shared" si="77"/>
        <v>248.25</v>
      </c>
    </row>
    <row r="337" spans="1:12" ht="25.5">
      <c r="A337" s="11" t="s">
        <v>748</v>
      </c>
      <c r="B337" s="12" t="s">
        <v>749</v>
      </c>
      <c r="C337" s="13" t="s">
        <v>750</v>
      </c>
      <c r="D337" s="14" t="s">
        <v>29</v>
      </c>
      <c r="E337" s="15">
        <v>38</v>
      </c>
      <c r="F337" s="16">
        <v>20.420000000000002</v>
      </c>
      <c r="G337" s="16">
        <v>3.28</v>
      </c>
      <c r="H337" s="16">
        <v>22.25</v>
      </c>
      <c r="I337" s="16">
        <f t="shared" si="74"/>
        <v>25.53</v>
      </c>
      <c r="J337" s="16">
        <f t="shared" si="75"/>
        <v>124.64</v>
      </c>
      <c r="K337" s="16">
        <f t="shared" si="76"/>
        <v>845.5</v>
      </c>
      <c r="L337" s="17">
        <f t="shared" si="77"/>
        <v>970.14</v>
      </c>
    </row>
    <row r="338" spans="1:12" ht="24" customHeight="1">
      <c r="A338" s="11" t="s">
        <v>751</v>
      </c>
      <c r="B338" s="12" t="s">
        <v>752</v>
      </c>
      <c r="C338" s="13" t="s">
        <v>753</v>
      </c>
      <c r="D338" s="14" t="s">
        <v>29</v>
      </c>
      <c r="E338" s="15">
        <v>18</v>
      </c>
      <c r="F338" s="16">
        <v>26.4</v>
      </c>
      <c r="G338" s="16">
        <v>9.9</v>
      </c>
      <c r="H338" s="16">
        <v>23.1</v>
      </c>
      <c r="I338" s="16">
        <f t="shared" si="74"/>
        <v>33</v>
      </c>
      <c r="J338" s="16">
        <f t="shared" si="75"/>
        <v>178.2</v>
      </c>
      <c r="K338" s="16">
        <f t="shared" si="76"/>
        <v>415.8</v>
      </c>
      <c r="L338" s="17">
        <f t="shared" si="77"/>
        <v>594</v>
      </c>
    </row>
    <row r="339" spans="1:12" ht="25.5">
      <c r="A339" s="11" t="s">
        <v>754</v>
      </c>
      <c r="B339" s="12" t="s">
        <v>755</v>
      </c>
      <c r="C339" s="13" t="s">
        <v>756</v>
      </c>
      <c r="D339" s="14" t="s">
        <v>29</v>
      </c>
      <c r="E339" s="15">
        <v>165</v>
      </c>
      <c r="F339" s="16">
        <v>37.630000000000003</v>
      </c>
      <c r="G339" s="16">
        <v>7.19</v>
      </c>
      <c r="H339" s="16">
        <v>39.85</v>
      </c>
      <c r="I339" s="16">
        <f t="shared" si="74"/>
        <v>47.04</v>
      </c>
      <c r="J339" s="16">
        <f t="shared" si="75"/>
        <v>1186.3499999999999</v>
      </c>
      <c r="K339" s="16">
        <f t="shared" si="76"/>
        <v>6575.25</v>
      </c>
      <c r="L339" s="17">
        <f t="shared" si="77"/>
        <v>7761.6</v>
      </c>
    </row>
    <row r="340" spans="1:12" ht="28.5" customHeight="1">
      <c r="A340" s="11" t="s">
        <v>757</v>
      </c>
      <c r="B340" s="12" t="s">
        <v>758</v>
      </c>
      <c r="C340" s="13" t="s">
        <v>759</v>
      </c>
      <c r="D340" s="14" t="s">
        <v>29</v>
      </c>
      <c r="E340" s="15">
        <v>90</v>
      </c>
      <c r="F340" s="16">
        <v>42.48</v>
      </c>
      <c r="G340" s="16">
        <v>12.98</v>
      </c>
      <c r="H340" s="16">
        <v>40.130000000000003</v>
      </c>
      <c r="I340" s="16">
        <f t="shared" si="74"/>
        <v>53.11</v>
      </c>
      <c r="J340" s="16">
        <f t="shared" si="75"/>
        <v>1168.2</v>
      </c>
      <c r="K340" s="16">
        <f t="shared" si="76"/>
        <v>3611.7</v>
      </c>
      <c r="L340" s="17">
        <f t="shared" si="77"/>
        <v>4779.8999999999996</v>
      </c>
    </row>
    <row r="341" spans="1:12">
      <c r="A341" s="11"/>
      <c r="B341" s="12"/>
      <c r="C341" s="13"/>
      <c r="D341" s="14"/>
      <c r="E341" s="15"/>
      <c r="F341" s="16"/>
      <c r="G341" s="16"/>
      <c r="H341" s="16"/>
      <c r="I341" s="16"/>
      <c r="J341" s="16"/>
      <c r="K341" s="16"/>
      <c r="L341" s="17"/>
    </row>
    <row r="342" spans="1:12">
      <c r="A342" s="19" t="s">
        <v>760</v>
      </c>
      <c r="B342" s="20"/>
      <c r="C342" s="7" t="s">
        <v>761</v>
      </c>
      <c r="D342" s="7"/>
      <c r="E342" s="8"/>
      <c r="F342" s="7"/>
      <c r="G342" s="7"/>
      <c r="H342" s="7"/>
      <c r="I342" s="7"/>
      <c r="J342" s="9">
        <f>SUM(J343:J347)</f>
        <v>31638.550000000003</v>
      </c>
      <c r="K342" s="9">
        <f>SUM(K343:K347)</f>
        <v>149291.44</v>
      </c>
      <c r="L342" s="10">
        <f>SUM(L343:L347)</f>
        <v>180929.99</v>
      </c>
    </row>
    <row r="343" spans="1:12" ht="25.5">
      <c r="A343" s="11" t="s">
        <v>762</v>
      </c>
      <c r="B343" s="18" t="s">
        <v>871</v>
      </c>
      <c r="C343" s="13" t="s">
        <v>763</v>
      </c>
      <c r="D343" s="14" t="s">
        <v>19</v>
      </c>
      <c r="E343" s="15">
        <v>1475</v>
      </c>
      <c r="F343" s="16">
        <v>49.2</v>
      </c>
      <c r="G343" s="16">
        <v>7.21</v>
      </c>
      <c r="H343" s="16">
        <v>54.3</v>
      </c>
      <c r="I343" s="16">
        <f>TRUNC(F343 * (1 + 25.03 / 100), 2)</f>
        <v>61.51</v>
      </c>
      <c r="J343" s="16">
        <f>TRUNC(E343 * G343, 2)</f>
        <v>10634.75</v>
      </c>
      <c r="K343" s="16">
        <f>L343 - J343</f>
        <v>80092.5</v>
      </c>
      <c r="L343" s="17">
        <f>TRUNC(E343 * I343, 2)</f>
        <v>90727.25</v>
      </c>
    </row>
    <row r="344" spans="1:12" ht="38.25">
      <c r="A344" s="11" t="s">
        <v>764</v>
      </c>
      <c r="B344" s="18" t="s">
        <v>872</v>
      </c>
      <c r="C344" s="13" t="s">
        <v>765</v>
      </c>
      <c r="D344" s="14" t="s">
        <v>29</v>
      </c>
      <c r="E344" s="15">
        <v>286</v>
      </c>
      <c r="F344" s="16">
        <v>33.85</v>
      </c>
      <c r="G344" s="16">
        <v>11.48</v>
      </c>
      <c r="H344" s="16">
        <v>30.84</v>
      </c>
      <c r="I344" s="16">
        <f>TRUNC(F344 * (1 + 25.03 / 100), 2)</f>
        <v>42.32</v>
      </c>
      <c r="J344" s="16">
        <f>TRUNC(E344 * G344, 2)</f>
        <v>3283.28</v>
      </c>
      <c r="K344" s="16">
        <f>L344 - J344</f>
        <v>8820.24</v>
      </c>
      <c r="L344" s="17">
        <f>TRUNC(E344 * I344, 2)</f>
        <v>12103.52</v>
      </c>
    </row>
    <row r="345" spans="1:12" ht="25.5">
      <c r="A345" s="11" t="s">
        <v>766</v>
      </c>
      <c r="B345" s="18" t="s">
        <v>873</v>
      </c>
      <c r="C345" s="13" t="s">
        <v>767</v>
      </c>
      <c r="D345" s="14" t="s">
        <v>19</v>
      </c>
      <c r="E345" s="15">
        <v>894</v>
      </c>
      <c r="F345" s="16">
        <v>62.57</v>
      </c>
      <c r="G345" s="16">
        <v>17.899999999999999</v>
      </c>
      <c r="H345" s="16">
        <v>60.33</v>
      </c>
      <c r="I345" s="16">
        <f>TRUNC(F345 * (1 + 25.03 / 100), 2)</f>
        <v>78.23</v>
      </c>
      <c r="J345" s="16">
        <f>TRUNC(E345 * G345, 2)</f>
        <v>16002.6</v>
      </c>
      <c r="K345" s="16">
        <f>L345 - J345</f>
        <v>53935.02</v>
      </c>
      <c r="L345" s="17">
        <f>TRUNC(E345 * I345, 2)</f>
        <v>69937.62</v>
      </c>
    </row>
    <row r="346" spans="1:12" ht="25.5">
      <c r="A346" s="11" t="s">
        <v>768</v>
      </c>
      <c r="B346" s="12" t="s">
        <v>769</v>
      </c>
      <c r="C346" s="13" t="s">
        <v>770</v>
      </c>
      <c r="D346" s="14" t="s">
        <v>29</v>
      </c>
      <c r="E346" s="15">
        <v>161</v>
      </c>
      <c r="F346" s="16">
        <v>23.47</v>
      </c>
      <c r="G346" s="16">
        <v>7.38</v>
      </c>
      <c r="H346" s="16">
        <v>21.96</v>
      </c>
      <c r="I346" s="16">
        <f>TRUNC(F346 * (1 + 25.03 / 100), 2)</f>
        <v>29.34</v>
      </c>
      <c r="J346" s="16">
        <f>TRUNC(E346 * G346, 2)</f>
        <v>1188.18</v>
      </c>
      <c r="K346" s="16">
        <f>L346 - J346</f>
        <v>3535.5599999999995</v>
      </c>
      <c r="L346" s="17">
        <f>TRUNC(E346 * I346, 2)</f>
        <v>4723.74</v>
      </c>
    </row>
    <row r="347" spans="1:12">
      <c r="A347" s="11" t="s">
        <v>771</v>
      </c>
      <c r="B347" s="12" t="s">
        <v>772</v>
      </c>
      <c r="C347" s="13" t="s">
        <v>773</v>
      </c>
      <c r="D347" s="14" t="s">
        <v>19</v>
      </c>
      <c r="E347" s="15">
        <v>109</v>
      </c>
      <c r="F347" s="16">
        <v>25.23</v>
      </c>
      <c r="G347" s="16">
        <v>4.8600000000000003</v>
      </c>
      <c r="H347" s="16">
        <v>26.68</v>
      </c>
      <c r="I347" s="16">
        <f>TRUNC(F347 * (1 + 25.03 / 100), 2)</f>
        <v>31.54</v>
      </c>
      <c r="J347" s="16">
        <f>TRUNC(E347 * G347, 2)</f>
        <v>529.74</v>
      </c>
      <c r="K347" s="16">
        <f>L347 - J347</f>
        <v>2908.12</v>
      </c>
      <c r="L347" s="17">
        <f>TRUNC(E347 * I347, 2)</f>
        <v>3437.86</v>
      </c>
    </row>
    <row r="348" spans="1:12">
      <c r="A348" s="11"/>
      <c r="B348" s="12"/>
      <c r="C348" s="13"/>
      <c r="D348" s="14"/>
      <c r="E348" s="15"/>
      <c r="F348" s="16"/>
      <c r="G348" s="16"/>
      <c r="H348" s="16"/>
      <c r="I348" s="16"/>
      <c r="J348" s="16"/>
      <c r="K348" s="16"/>
      <c r="L348" s="17"/>
    </row>
    <row r="349" spans="1:12">
      <c r="A349" s="19" t="s">
        <v>774</v>
      </c>
      <c r="B349" s="20"/>
      <c r="C349" s="7" t="s">
        <v>775</v>
      </c>
      <c r="D349" s="7"/>
      <c r="E349" s="8"/>
      <c r="F349" s="7"/>
      <c r="G349" s="7"/>
      <c r="H349" s="7"/>
      <c r="I349" s="7"/>
      <c r="J349" s="9">
        <f>SUM(J350:J359)</f>
        <v>239731.31</v>
      </c>
      <c r="K349" s="9">
        <f>SUM(K350:K359)</f>
        <v>300903.48999999993</v>
      </c>
      <c r="L349" s="10">
        <f>SUM(L350:L359)</f>
        <v>540634.80000000005</v>
      </c>
    </row>
    <row r="350" spans="1:12">
      <c r="A350" s="11" t="s">
        <v>776</v>
      </c>
      <c r="B350" s="18" t="s">
        <v>870</v>
      </c>
      <c r="C350" s="13" t="s">
        <v>777</v>
      </c>
      <c r="D350" s="14" t="s">
        <v>19</v>
      </c>
      <c r="E350" s="15">
        <v>9076</v>
      </c>
      <c r="F350" s="16">
        <v>1.88</v>
      </c>
      <c r="G350" s="16">
        <v>1.07</v>
      </c>
      <c r="H350" s="16">
        <v>1.28</v>
      </c>
      <c r="I350" s="16">
        <f t="shared" ref="I350:I359" si="78">TRUNC(F350 * (1 + 25.03 / 100), 2)</f>
        <v>2.35</v>
      </c>
      <c r="J350" s="16">
        <f t="shared" ref="J350:J359" si="79">TRUNC(E350 * G350, 2)</f>
        <v>9711.32</v>
      </c>
      <c r="K350" s="16">
        <f t="shared" ref="K350:K359" si="80">L350 - J350</f>
        <v>11617.279999999999</v>
      </c>
      <c r="L350" s="17">
        <f t="shared" ref="L350:L359" si="81">TRUNC(E350 * I350, 2)</f>
        <v>21328.6</v>
      </c>
    </row>
    <row r="351" spans="1:12" ht="17.25" customHeight="1">
      <c r="A351" s="11" t="s">
        <v>778</v>
      </c>
      <c r="B351" s="18" t="s">
        <v>869</v>
      </c>
      <c r="C351" s="13" t="s">
        <v>779</v>
      </c>
      <c r="D351" s="14" t="s">
        <v>19</v>
      </c>
      <c r="E351" s="15">
        <v>9076</v>
      </c>
      <c r="F351" s="16">
        <v>11.94</v>
      </c>
      <c r="G351" s="16">
        <v>5.13</v>
      </c>
      <c r="H351" s="16">
        <v>9.7899999999999991</v>
      </c>
      <c r="I351" s="16">
        <f t="shared" si="78"/>
        <v>14.92</v>
      </c>
      <c r="J351" s="16">
        <f t="shared" si="79"/>
        <v>46559.88</v>
      </c>
      <c r="K351" s="16">
        <f t="shared" si="80"/>
        <v>88854.040000000008</v>
      </c>
      <c r="L351" s="17">
        <f t="shared" si="81"/>
        <v>135413.92000000001</v>
      </c>
    </row>
    <row r="352" spans="1:12" ht="25.5">
      <c r="A352" s="11" t="s">
        <v>780</v>
      </c>
      <c r="B352" s="12" t="s">
        <v>781</v>
      </c>
      <c r="C352" s="13" t="s">
        <v>782</v>
      </c>
      <c r="D352" s="14" t="s">
        <v>19</v>
      </c>
      <c r="E352" s="15">
        <v>5217</v>
      </c>
      <c r="F352" s="16">
        <v>31.27</v>
      </c>
      <c r="G352" s="16">
        <v>17.64</v>
      </c>
      <c r="H352" s="16">
        <v>21.45</v>
      </c>
      <c r="I352" s="16">
        <f t="shared" si="78"/>
        <v>39.090000000000003</v>
      </c>
      <c r="J352" s="16">
        <f t="shared" si="79"/>
        <v>92027.88</v>
      </c>
      <c r="K352" s="16">
        <f t="shared" si="80"/>
        <v>111904.65</v>
      </c>
      <c r="L352" s="17">
        <f t="shared" si="81"/>
        <v>203932.53</v>
      </c>
    </row>
    <row r="353" spans="1:12" ht="28.5" customHeight="1">
      <c r="A353" s="11" t="s">
        <v>783</v>
      </c>
      <c r="B353" s="12" t="s">
        <v>784</v>
      </c>
      <c r="C353" s="13" t="s">
        <v>785</v>
      </c>
      <c r="D353" s="14" t="s">
        <v>19</v>
      </c>
      <c r="E353" s="15">
        <v>3200</v>
      </c>
      <c r="F353" s="16">
        <v>35.659999999999997</v>
      </c>
      <c r="G353" s="16">
        <v>21.97</v>
      </c>
      <c r="H353" s="16">
        <v>22.61</v>
      </c>
      <c r="I353" s="16">
        <f t="shared" si="78"/>
        <v>44.58</v>
      </c>
      <c r="J353" s="16">
        <f t="shared" si="79"/>
        <v>70304</v>
      </c>
      <c r="K353" s="16">
        <f t="shared" si="80"/>
        <v>72352</v>
      </c>
      <c r="L353" s="17">
        <f t="shared" si="81"/>
        <v>142656</v>
      </c>
    </row>
    <row r="354" spans="1:12" ht="24" customHeight="1">
      <c r="A354" s="11" t="s">
        <v>786</v>
      </c>
      <c r="B354" s="12" t="s">
        <v>787</v>
      </c>
      <c r="C354" s="13" t="s">
        <v>788</v>
      </c>
      <c r="D354" s="14" t="s">
        <v>19</v>
      </c>
      <c r="E354" s="15">
        <v>21</v>
      </c>
      <c r="F354" s="16">
        <v>51.13</v>
      </c>
      <c r="G354" s="16">
        <v>36.479999999999997</v>
      </c>
      <c r="H354" s="16">
        <v>27.44</v>
      </c>
      <c r="I354" s="16">
        <f t="shared" si="78"/>
        <v>63.92</v>
      </c>
      <c r="J354" s="16">
        <f t="shared" si="79"/>
        <v>766.08</v>
      </c>
      <c r="K354" s="16">
        <f t="shared" si="80"/>
        <v>576.2399999999999</v>
      </c>
      <c r="L354" s="17">
        <f t="shared" si="81"/>
        <v>1342.32</v>
      </c>
    </row>
    <row r="355" spans="1:12" ht="25.5">
      <c r="A355" s="11" t="s">
        <v>789</v>
      </c>
      <c r="B355" s="12" t="s">
        <v>790</v>
      </c>
      <c r="C355" s="13" t="s">
        <v>791</v>
      </c>
      <c r="D355" s="14" t="s">
        <v>19</v>
      </c>
      <c r="E355" s="15">
        <v>601</v>
      </c>
      <c r="F355" s="16">
        <v>30.02</v>
      </c>
      <c r="G355" s="16">
        <v>23.03</v>
      </c>
      <c r="H355" s="16">
        <v>14.5</v>
      </c>
      <c r="I355" s="16">
        <f t="shared" si="78"/>
        <v>37.53</v>
      </c>
      <c r="J355" s="16">
        <f t="shared" si="79"/>
        <v>13841.03</v>
      </c>
      <c r="K355" s="16">
        <f t="shared" si="80"/>
        <v>8714.4999999999982</v>
      </c>
      <c r="L355" s="17">
        <f t="shared" si="81"/>
        <v>22555.53</v>
      </c>
    </row>
    <row r="356" spans="1:12" ht="30.75" customHeight="1">
      <c r="A356" s="11" t="s">
        <v>792</v>
      </c>
      <c r="B356" s="12" t="s">
        <v>793</v>
      </c>
      <c r="C356" s="13" t="s">
        <v>794</v>
      </c>
      <c r="D356" s="14" t="s">
        <v>19</v>
      </c>
      <c r="E356" s="15">
        <v>40</v>
      </c>
      <c r="F356" s="16">
        <v>49.08</v>
      </c>
      <c r="G356" s="16">
        <v>30.31</v>
      </c>
      <c r="H356" s="16">
        <v>31.05</v>
      </c>
      <c r="I356" s="16">
        <f t="shared" si="78"/>
        <v>61.36</v>
      </c>
      <c r="J356" s="16">
        <f t="shared" si="79"/>
        <v>1212.4000000000001</v>
      </c>
      <c r="K356" s="16">
        <f t="shared" si="80"/>
        <v>1242</v>
      </c>
      <c r="L356" s="17">
        <f t="shared" si="81"/>
        <v>2454.4</v>
      </c>
    </row>
    <row r="357" spans="1:12" ht="17.25" customHeight="1">
      <c r="A357" s="11" t="s">
        <v>795</v>
      </c>
      <c r="B357" s="18" t="s">
        <v>868</v>
      </c>
      <c r="C357" s="13" t="s">
        <v>796</v>
      </c>
      <c r="D357" s="14" t="s">
        <v>19</v>
      </c>
      <c r="E357" s="15">
        <v>1312</v>
      </c>
      <c r="F357" s="16">
        <v>4.28</v>
      </c>
      <c r="G357" s="16">
        <v>2.36</v>
      </c>
      <c r="H357" s="16">
        <v>2.99</v>
      </c>
      <c r="I357" s="16">
        <f t="shared" si="78"/>
        <v>5.35</v>
      </c>
      <c r="J357" s="16">
        <f t="shared" si="79"/>
        <v>3096.32</v>
      </c>
      <c r="K357" s="16">
        <f t="shared" si="80"/>
        <v>3922.8799999999997</v>
      </c>
      <c r="L357" s="17">
        <f t="shared" si="81"/>
        <v>7019.2</v>
      </c>
    </row>
    <row r="358" spans="1:12" ht="24" customHeight="1">
      <c r="A358" s="11" t="s">
        <v>797</v>
      </c>
      <c r="B358" s="12" t="s">
        <v>798</v>
      </c>
      <c r="C358" s="13" t="s">
        <v>969</v>
      </c>
      <c r="D358" s="14" t="s">
        <v>19</v>
      </c>
      <c r="E358" s="15">
        <v>108</v>
      </c>
      <c r="F358" s="16">
        <v>21.9</v>
      </c>
      <c r="G358" s="16">
        <v>13.6</v>
      </c>
      <c r="H358" s="16">
        <v>13.78</v>
      </c>
      <c r="I358" s="16">
        <f t="shared" si="78"/>
        <v>27.38</v>
      </c>
      <c r="J358" s="16">
        <f t="shared" si="79"/>
        <v>1468.8</v>
      </c>
      <c r="K358" s="16">
        <f t="shared" si="80"/>
        <v>1488.24</v>
      </c>
      <c r="L358" s="17">
        <f t="shared" si="81"/>
        <v>2957.04</v>
      </c>
    </row>
    <row r="359" spans="1:12" s="2" customFormat="1">
      <c r="A359" s="11" t="s">
        <v>971</v>
      </c>
      <c r="B359" s="18" t="s">
        <v>972</v>
      </c>
      <c r="C359" s="13" t="s">
        <v>970</v>
      </c>
      <c r="D359" s="18" t="s">
        <v>29</v>
      </c>
      <c r="E359" s="62">
        <v>286</v>
      </c>
      <c r="F359" s="56">
        <v>2.73</v>
      </c>
      <c r="G359" s="56">
        <v>2.6</v>
      </c>
      <c r="H359" s="56">
        <v>0.81</v>
      </c>
      <c r="I359" s="56">
        <f t="shared" si="78"/>
        <v>3.41</v>
      </c>
      <c r="J359" s="56">
        <f t="shared" si="79"/>
        <v>743.6</v>
      </c>
      <c r="K359" s="56">
        <f t="shared" si="80"/>
        <v>231.65999999999997</v>
      </c>
      <c r="L359" s="57">
        <f t="shared" si="81"/>
        <v>975.26</v>
      </c>
    </row>
    <row r="360" spans="1:12">
      <c r="A360" s="11"/>
      <c r="B360" s="12"/>
      <c r="C360" s="13"/>
      <c r="D360" s="14"/>
      <c r="E360" s="15"/>
      <c r="F360" s="16"/>
      <c r="G360" s="16"/>
      <c r="H360" s="16"/>
      <c r="I360" s="16"/>
      <c r="J360" s="16"/>
      <c r="K360" s="16"/>
      <c r="L360" s="17"/>
    </row>
    <row r="361" spans="1:12">
      <c r="A361" s="19" t="s">
        <v>799</v>
      </c>
      <c r="B361" s="20"/>
      <c r="C361" s="7" t="s">
        <v>800</v>
      </c>
      <c r="D361" s="7"/>
      <c r="E361" s="8"/>
      <c r="F361" s="7"/>
      <c r="G361" s="7"/>
      <c r="H361" s="7"/>
      <c r="I361" s="7"/>
      <c r="J361" s="9">
        <f>SUM(J362:J364)</f>
        <v>14053.68</v>
      </c>
      <c r="K361" s="9">
        <f>SUM(K362:K364)</f>
        <v>27157.420000000002</v>
      </c>
      <c r="L361" s="10">
        <f>SUM(L362:L364)</f>
        <v>41211.100000000006</v>
      </c>
    </row>
    <row r="362" spans="1:12">
      <c r="A362" s="11" t="s">
        <v>801</v>
      </c>
      <c r="B362" s="12" t="s">
        <v>802</v>
      </c>
      <c r="C362" s="13" t="s">
        <v>803</v>
      </c>
      <c r="D362" s="14" t="s">
        <v>15</v>
      </c>
      <c r="E362" s="15">
        <v>1</v>
      </c>
      <c r="F362" s="16">
        <v>4124.96</v>
      </c>
      <c r="G362" s="16">
        <v>1364.16</v>
      </c>
      <c r="H362" s="16">
        <v>3793.27</v>
      </c>
      <c r="I362" s="16">
        <f>TRUNC(F362 * (1 + 25.03 / 100), 2)</f>
        <v>5157.43</v>
      </c>
      <c r="J362" s="16">
        <f>TRUNC(E362 * G362, 2)</f>
        <v>1364.16</v>
      </c>
      <c r="K362" s="16">
        <f>L362 - J362</f>
        <v>3793.2700000000004</v>
      </c>
      <c r="L362" s="17">
        <f>TRUNC(E362 * I362, 2)</f>
        <v>5157.43</v>
      </c>
    </row>
    <row r="363" spans="1:12">
      <c r="A363" s="11" t="s">
        <v>804</v>
      </c>
      <c r="B363" s="12" t="s">
        <v>805</v>
      </c>
      <c r="C363" s="13" t="s">
        <v>806</v>
      </c>
      <c r="D363" s="14" t="s">
        <v>19</v>
      </c>
      <c r="E363" s="15">
        <v>4287</v>
      </c>
      <c r="F363" s="16">
        <v>3.66</v>
      </c>
      <c r="G363" s="16">
        <v>2.96</v>
      </c>
      <c r="H363" s="16">
        <v>1.61</v>
      </c>
      <c r="I363" s="16">
        <f>TRUNC(F363 * (1 + 25.03 / 100), 2)</f>
        <v>4.57</v>
      </c>
      <c r="J363" s="16">
        <f>TRUNC(E363 * G363, 2)</f>
        <v>12689.52</v>
      </c>
      <c r="K363" s="16">
        <f>L363 - J363</f>
        <v>6902.07</v>
      </c>
      <c r="L363" s="17">
        <f>TRUNC(E363 * I363, 2)</f>
        <v>19591.59</v>
      </c>
    </row>
    <row r="364" spans="1:12" ht="24" customHeight="1">
      <c r="A364" s="11" t="s">
        <v>807</v>
      </c>
      <c r="B364" s="12" t="s">
        <v>808</v>
      </c>
      <c r="C364" s="13" t="s">
        <v>809</v>
      </c>
      <c r="D364" s="14" t="s">
        <v>19</v>
      </c>
      <c r="E364" s="15">
        <v>4287</v>
      </c>
      <c r="F364" s="16">
        <v>3.21</v>
      </c>
      <c r="G364" s="16">
        <v>0</v>
      </c>
      <c r="H364" s="16">
        <v>3.84</v>
      </c>
      <c r="I364" s="16" t="str">
        <f>TRUNC(F364 * (1 + 19.83 / 100), 2) &amp;CHAR(10)&amp; "(19.83%)"</f>
        <v>3,84
(19.83%)</v>
      </c>
      <c r="J364" s="16">
        <f>TRUNC(E364 * G364, 2)</f>
        <v>0</v>
      </c>
      <c r="K364" s="16">
        <f>L364 - J364</f>
        <v>16462.080000000002</v>
      </c>
      <c r="L364" s="17">
        <f>TRUNC(E364 * TRUNC(F364 * (1 + 19.83 / 100), 2), 2)</f>
        <v>16462.080000000002</v>
      </c>
    </row>
    <row r="365" spans="1:12" ht="15.75" thickBot="1">
      <c r="A365" s="38"/>
      <c r="B365" s="39"/>
      <c r="C365" s="40" t="s">
        <v>812</v>
      </c>
      <c r="D365" s="41"/>
      <c r="E365" s="41"/>
      <c r="F365" s="41"/>
      <c r="G365" s="41"/>
      <c r="H365" s="41"/>
      <c r="I365" s="41"/>
      <c r="J365" s="37">
        <f>J11+J37+J40+J45+J105+J112+J118+J141+J183+J208+J220+J231+J245+J264+J272+J298+J301+J321+J334+J342+J349+J361</f>
        <v>1995826.4399999997</v>
      </c>
      <c r="K365" s="36">
        <f>K11+K37+K40+K45+K105+K112+K118+K141+K183+K208+K220+K231+K245+K264+K272+K298+K301+K321+K334+K342+K349+K361</f>
        <v>4794951.8200000012</v>
      </c>
      <c r="L365" s="35">
        <f>L11+L37+L40+L45+L105+L112+L118+L141+L183+L208+L220+L231+L245+L264+L272+L298+L301+L321+L334+L342+L349+L361</f>
        <v>6790778.2599999988</v>
      </c>
    </row>
    <row r="366" spans="1:12">
      <c r="A366" s="90"/>
      <c r="B366" s="91"/>
      <c r="C366" s="46"/>
      <c r="D366" s="47"/>
      <c r="E366" s="47"/>
      <c r="F366" s="47"/>
      <c r="G366" s="47"/>
      <c r="H366" s="92" t="s">
        <v>810</v>
      </c>
      <c r="I366" s="91"/>
      <c r="J366" s="93">
        <v>5447935.0599999996</v>
      </c>
      <c r="K366" s="94"/>
      <c r="L366" s="95"/>
    </row>
    <row r="367" spans="1:12">
      <c r="A367" s="96"/>
      <c r="B367" s="97"/>
      <c r="C367" s="42"/>
      <c r="D367" s="43"/>
      <c r="E367" s="43"/>
      <c r="F367" s="43"/>
      <c r="G367" s="43"/>
      <c r="H367" s="98" t="s">
        <v>811</v>
      </c>
      <c r="I367" s="97"/>
      <c r="J367" s="99">
        <v>1342843.2</v>
      </c>
      <c r="K367" s="100"/>
      <c r="L367" s="101"/>
    </row>
    <row r="368" spans="1:12" ht="15" thickBot="1">
      <c r="A368" s="104"/>
      <c r="B368" s="105"/>
      <c r="C368" s="44"/>
      <c r="D368" s="45"/>
      <c r="E368" s="45"/>
      <c r="F368" s="45"/>
      <c r="G368" s="45"/>
      <c r="H368" s="106" t="s">
        <v>812</v>
      </c>
      <c r="I368" s="105"/>
      <c r="J368" s="107">
        <v>6790778.2599999998</v>
      </c>
      <c r="K368" s="108"/>
      <c r="L368" s="109"/>
    </row>
    <row r="369" spans="1:13" ht="18.75" customHeight="1">
      <c r="A369" s="113" t="s">
        <v>976</v>
      </c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5"/>
      <c r="M369" s="3"/>
    </row>
    <row r="370" spans="1:13" ht="30" customHeight="1" thickBot="1">
      <c r="A370" s="110" t="s">
        <v>950</v>
      </c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2"/>
      <c r="M370" s="3"/>
    </row>
    <row r="373" spans="1:13">
      <c r="A373" s="116" t="s">
        <v>962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1:13">
      <c r="A374" s="117" t="s">
        <v>963</v>
      </c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1:13" s="2" customForma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1:13">
      <c r="C376" s="58"/>
      <c r="D376" s="58"/>
      <c r="E376" s="58"/>
      <c r="F376" s="58"/>
      <c r="G376" s="58"/>
      <c r="H376" s="58"/>
      <c r="I376" s="58"/>
      <c r="J376" s="58"/>
      <c r="K376" s="58"/>
      <c r="L376" s="58"/>
    </row>
    <row r="377" spans="1:13">
      <c r="A377" s="102" t="s">
        <v>960</v>
      </c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1:13">
      <c r="A378" s="103" t="s">
        <v>961</v>
      </c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1:13">
      <c r="K379" s="58"/>
      <c r="L379" s="58"/>
    </row>
  </sheetData>
  <sortState ref="A80:L85">
    <sortCondition ref="A80"/>
  </sortState>
  <mergeCells count="30">
    <mergeCell ref="A377:L377"/>
    <mergeCell ref="A378:L378"/>
    <mergeCell ref="A368:B368"/>
    <mergeCell ref="H368:I368"/>
    <mergeCell ref="J368:L368"/>
    <mergeCell ref="A370:L370"/>
    <mergeCell ref="A369:L369"/>
    <mergeCell ref="A373:L373"/>
    <mergeCell ref="A374:L374"/>
    <mergeCell ref="A366:B366"/>
    <mergeCell ref="H366:I366"/>
    <mergeCell ref="J366:L366"/>
    <mergeCell ref="A367:B367"/>
    <mergeCell ref="H367:I367"/>
    <mergeCell ref="J367:L367"/>
    <mergeCell ref="A1:L1"/>
    <mergeCell ref="A2:L2"/>
    <mergeCell ref="A3:L3"/>
    <mergeCell ref="A9:A10"/>
    <mergeCell ref="B9:B10"/>
    <mergeCell ref="C9:C10"/>
    <mergeCell ref="D9:D10"/>
    <mergeCell ref="E9:E10"/>
    <mergeCell ref="F9:F10"/>
    <mergeCell ref="G9:I9"/>
    <mergeCell ref="J9:L9"/>
    <mergeCell ref="A4:L4"/>
    <mergeCell ref="A6:L6"/>
    <mergeCell ref="A7:J7"/>
    <mergeCell ref="K7:K8"/>
  </mergeCells>
  <printOptions horizontalCentered="1"/>
  <pageMargins left="0" right="0" top="0.59055118110236227" bottom="0.59055118110236227" header="0.51181102362204722" footer="0.11811023622047245"/>
  <pageSetup paperSize="9" scale="77" fitToHeight="0" orientation="landscape" r:id="rId1"/>
  <headerFooter>
    <oddHeader xml:space="preserve">&amp;L </oddHeader>
    <oddFooter>&amp;L &amp;R&amp;P/&amp;N</oddFooter>
  </headerFooter>
  <rowBreaks count="1" manualBreakCount="1">
    <brk id="32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Sintético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UFMA</cp:lastModifiedBy>
  <cp:revision>0</cp:revision>
  <cp:lastPrinted>2020-07-23T14:00:04Z</cp:lastPrinted>
  <dcterms:created xsi:type="dcterms:W3CDTF">2020-07-15T19:13:09Z</dcterms:created>
  <dcterms:modified xsi:type="dcterms:W3CDTF">2020-07-23T14:00:17Z</dcterms:modified>
</cp:coreProperties>
</file>