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85" windowWidth="19815" windowHeight="7305"/>
  </bookViews>
  <sheets>
    <sheet name="Orçamento Sintético" sheetId="2" r:id="rId1"/>
  </sheets>
  <definedNames>
    <definedName name="_xlnm.Print_Titles" localSheetId="0">'Orçamento Sintético'!$1:$10</definedName>
  </definedNames>
  <calcPr calcId="125725"/>
</workbook>
</file>

<file path=xl/calcChain.xml><?xml version="1.0" encoding="utf-8"?>
<calcChain xmlns="http://schemas.openxmlformats.org/spreadsheetml/2006/main">
  <c r="J34" i="2"/>
  <c r="I34"/>
  <c r="L34" s="1"/>
  <c r="K34" s="1"/>
  <c r="J33"/>
  <c r="I33"/>
  <c r="L33" s="1"/>
  <c r="J32"/>
  <c r="I32"/>
  <c r="L32" s="1"/>
  <c r="K32" s="1"/>
  <c r="J31"/>
  <c r="I31"/>
  <c r="L31" s="1"/>
  <c r="L676"/>
  <c r="J676"/>
  <c r="I676"/>
  <c r="J675"/>
  <c r="I675"/>
  <c r="L675" s="1"/>
  <c r="J674"/>
  <c r="I674"/>
  <c r="L674" s="1"/>
  <c r="J671"/>
  <c r="I671"/>
  <c r="L671" s="1"/>
  <c r="J670"/>
  <c r="I670"/>
  <c r="L670" s="1"/>
  <c r="J667"/>
  <c r="I667"/>
  <c r="L667" s="1"/>
  <c r="J666"/>
  <c r="I666"/>
  <c r="L666" s="1"/>
  <c r="J665"/>
  <c r="I665"/>
  <c r="L665" s="1"/>
  <c r="J664"/>
  <c r="I664"/>
  <c r="L664" s="1"/>
  <c r="J663"/>
  <c r="I663"/>
  <c r="L663" s="1"/>
  <c r="J662"/>
  <c r="I662"/>
  <c r="L662" s="1"/>
  <c r="J661"/>
  <c r="I661"/>
  <c r="L661" s="1"/>
  <c r="J658"/>
  <c r="I658"/>
  <c r="L658" s="1"/>
  <c r="J657"/>
  <c r="I657"/>
  <c r="L657" s="1"/>
  <c r="J654"/>
  <c r="I654"/>
  <c r="L654" s="1"/>
  <c r="J653"/>
  <c r="I653"/>
  <c r="L653" s="1"/>
  <c r="J652"/>
  <c r="I652"/>
  <c r="L652" s="1"/>
  <c r="J651"/>
  <c r="I651"/>
  <c r="L651" s="1"/>
  <c r="J650"/>
  <c r="I650"/>
  <c r="L650" s="1"/>
  <c r="L649"/>
  <c r="J649"/>
  <c r="I649"/>
  <c r="J648"/>
  <c r="I648"/>
  <c r="L648" s="1"/>
  <c r="J645"/>
  <c r="I645"/>
  <c r="L645" s="1"/>
  <c r="J644"/>
  <c r="I644"/>
  <c r="L644" s="1"/>
  <c r="J643"/>
  <c r="I643"/>
  <c r="L643" s="1"/>
  <c r="J642"/>
  <c r="I642"/>
  <c r="L642" s="1"/>
  <c r="J641"/>
  <c r="I641"/>
  <c r="L641" s="1"/>
  <c r="J640"/>
  <c r="I640"/>
  <c r="L640" s="1"/>
  <c r="J639"/>
  <c r="I639"/>
  <c r="L639" s="1"/>
  <c r="J638"/>
  <c r="I638"/>
  <c r="L638" s="1"/>
  <c r="J637"/>
  <c r="I637"/>
  <c r="L637" s="1"/>
  <c r="J636"/>
  <c r="I636"/>
  <c r="L636" s="1"/>
  <c r="J635"/>
  <c r="I635"/>
  <c r="L635" s="1"/>
  <c r="J634"/>
  <c r="I634"/>
  <c r="L634" s="1"/>
  <c r="J633"/>
  <c r="I633"/>
  <c r="L633" s="1"/>
  <c r="J632"/>
  <c r="I632"/>
  <c r="L632" s="1"/>
  <c r="J631"/>
  <c r="I631"/>
  <c r="L631" s="1"/>
  <c r="J630"/>
  <c r="I630"/>
  <c r="L630" s="1"/>
  <c r="J629"/>
  <c r="I629"/>
  <c r="L629" s="1"/>
  <c r="J628"/>
  <c r="I628"/>
  <c r="L628" s="1"/>
  <c r="J627"/>
  <c r="I627"/>
  <c r="L627" s="1"/>
  <c r="J624"/>
  <c r="I624"/>
  <c r="L624" s="1"/>
  <c r="J623"/>
  <c r="I623"/>
  <c r="L623" s="1"/>
  <c r="J622"/>
  <c r="I622"/>
  <c r="L622" s="1"/>
  <c r="J621"/>
  <c r="I621"/>
  <c r="L621" s="1"/>
  <c r="J619"/>
  <c r="I619"/>
  <c r="L619" s="1"/>
  <c r="J618"/>
  <c r="I618"/>
  <c r="L618" s="1"/>
  <c r="J617"/>
  <c r="I617"/>
  <c r="L617" s="1"/>
  <c r="J615"/>
  <c r="I615"/>
  <c r="L615" s="1"/>
  <c r="J614"/>
  <c r="I614"/>
  <c r="L614" s="1"/>
  <c r="K614" s="1"/>
  <c r="J613"/>
  <c r="I613"/>
  <c r="L613" s="1"/>
  <c r="J612"/>
  <c r="I612"/>
  <c r="L612" s="1"/>
  <c r="K612" s="1"/>
  <c r="J611"/>
  <c r="I611"/>
  <c r="L611" s="1"/>
  <c r="J610"/>
  <c r="I610"/>
  <c r="L610" s="1"/>
  <c r="J609"/>
  <c r="I609"/>
  <c r="L609" s="1"/>
  <c r="J608"/>
  <c r="I608"/>
  <c r="L608" s="1"/>
  <c r="J606"/>
  <c r="I606"/>
  <c r="L606" s="1"/>
  <c r="J605"/>
  <c r="I605"/>
  <c r="L605" s="1"/>
  <c r="J601"/>
  <c r="I601"/>
  <c r="L601" s="1"/>
  <c r="J600"/>
  <c r="I600"/>
  <c r="L600" s="1"/>
  <c r="J599"/>
  <c r="I599"/>
  <c r="L599" s="1"/>
  <c r="J598"/>
  <c r="I598"/>
  <c r="L598" s="1"/>
  <c r="J597"/>
  <c r="I597"/>
  <c r="L597" s="1"/>
  <c r="J594"/>
  <c r="I594"/>
  <c r="L594" s="1"/>
  <c r="J593"/>
  <c r="I593"/>
  <c r="L593" s="1"/>
  <c r="J592"/>
  <c r="I592"/>
  <c r="L592" s="1"/>
  <c r="J591"/>
  <c r="I591"/>
  <c r="L591" s="1"/>
  <c r="J590"/>
  <c r="I590"/>
  <c r="L590" s="1"/>
  <c r="J589"/>
  <c r="I589"/>
  <c r="L589" s="1"/>
  <c r="J588"/>
  <c r="I588"/>
  <c r="L588" s="1"/>
  <c r="J587"/>
  <c r="I587"/>
  <c r="L587" s="1"/>
  <c r="J586"/>
  <c r="I586"/>
  <c r="L586" s="1"/>
  <c r="J585"/>
  <c r="I585"/>
  <c r="L585" s="1"/>
  <c r="J584"/>
  <c r="I584"/>
  <c r="L584" s="1"/>
  <c r="J583"/>
  <c r="I583"/>
  <c r="L583" s="1"/>
  <c r="J580"/>
  <c r="I580"/>
  <c r="L580" s="1"/>
  <c r="J579"/>
  <c r="I579"/>
  <c r="L579" s="1"/>
  <c r="J578"/>
  <c r="I578"/>
  <c r="L578" s="1"/>
  <c r="J577"/>
  <c r="I577"/>
  <c r="L577" s="1"/>
  <c r="K577" s="1"/>
  <c r="J576"/>
  <c r="J575" s="1"/>
  <c r="I576"/>
  <c r="L576" s="1"/>
  <c r="J573"/>
  <c r="I573"/>
  <c r="L573" s="1"/>
  <c r="J572"/>
  <c r="I572"/>
  <c r="L572" s="1"/>
  <c r="J571"/>
  <c r="I571"/>
  <c r="L571" s="1"/>
  <c r="J570"/>
  <c r="I570"/>
  <c r="L570" s="1"/>
  <c r="J569"/>
  <c r="I569"/>
  <c r="L569" s="1"/>
  <c r="K569" s="1"/>
  <c r="J568"/>
  <c r="I568"/>
  <c r="L568" s="1"/>
  <c r="J565"/>
  <c r="I565"/>
  <c r="L565" s="1"/>
  <c r="J564"/>
  <c r="I564"/>
  <c r="L564" s="1"/>
  <c r="J563"/>
  <c r="I563"/>
  <c r="L563" s="1"/>
  <c r="J562"/>
  <c r="I562"/>
  <c r="L562" s="1"/>
  <c r="J561"/>
  <c r="I561"/>
  <c r="L561" s="1"/>
  <c r="J560"/>
  <c r="I560"/>
  <c r="L560" s="1"/>
  <c r="J559"/>
  <c r="I559"/>
  <c r="L559" s="1"/>
  <c r="J558"/>
  <c r="I558"/>
  <c r="L558" s="1"/>
  <c r="J557"/>
  <c r="I557"/>
  <c r="L557" s="1"/>
  <c r="J554"/>
  <c r="I554"/>
  <c r="L554" s="1"/>
  <c r="J553"/>
  <c r="I553"/>
  <c r="L553" s="1"/>
  <c r="K553" s="1"/>
  <c r="J552"/>
  <c r="I552"/>
  <c r="L552" s="1"/>
  <c r="J551"/>
  <c r="I551"/>
  <c r="L551" s="1"/>
  <c r="K551" s="1"/>
  <c r="J550"/>
  <c r="I550"/>
  <c r="L550" s="1"/>
  <c r="J549"/>
  <c r="I549"/>
  <c r="L549" s="1"/>
  <c r="K549" s="1"/>
  <c r="J548"/>
  <c r="I548"/>
  <c r="L548" s="1"/>
  <c r="J547"/>
  <c r="I547"/>
  <c r="L547" s="1"/>
  <c r="K547" s="1"/>
  <c r="J546"/>
  <c r="I546"/>
  <c r="L546" s="1"/>
  <c r="J545"/>
  <c r="I545"/>
  <c r="L545" s="1"/>
  <c r="K545" s="1"/>
  <c r="J544"/>
  <c r="I544"/>
  <c r="L544" s="1"/>
  <c r="J543"/>
  <c r="I543"/>
  <c r="L543" s="1"/>
  <c r="K543" s="1"/>
  <c r="J542"/>
  <c r="I542"/>
  <c r="L542" s="1"/>
  <c r="J541"/>
  <c r="I541"/>
  <c r="L541" s="1"/>
  <c r="K541" s="1"/>
  <c r="J540"/>
  <c r="I540"/>
  <c r="L540" s="1"/>
  <c r="J539"/>
  <c r="I539"/>
  <c r="L539" s="1"/>
  <c r="K539" s="1"/>
  <c r="J538"/>
  <c r="I538"/>
  <c r="L538" s="1"/>
  <c r="J537"/>
  <c r="I537"/>
  <c r="L537" s="1"/>
  <c r="K537" s="1"/>
  <c r="J536"/>
  <c r="I536"/>
  <c r="L536" s="1"/>
  <c r="J535"/>
  <c r="I535"/>
  <c r="L535" s="1"/>
  <c r="K535" s="1"/>
  <c r="J534"/>
  <c r="I534"/>
  <c r="L534" s="1"/>
  <c r="J533"/>
  <c r="I533"/>
  <c r="L533" s="1"/>
  <c r="K533" s="1"/>
  <c r="J532"/>
  <c r="I532"/>
  <c r="L532" s="1"/>
  <c r="J531"/>
  <c r="I531"/>
  <c r="L531" s="1"/>
  <c r="K531" s="1"/>
  <c r="J530"/>
  <c r="I530"/>
  <c r="L530" s="1"/>
  <c r="J529"/>
  <c r="I529"/>
  <c r="L529" s="1"/>
  <c r="K529" s="1"/>
  <c r="J528"/>
  <c r="I528"/>
  <c r="L528" s="1"/>
  <c r="J527"/>
  <c r="I527"/>
  <c r="L527" s="1"/>
  <c r="K527" s="1"/>
  <c r="J526"/>
  <c r="I526"/>
  <c r="L526" s="1"/>
  <c r="J525"/>
  <c r="I525"/>
  <c r="L525" s="1"/>
  <c r="K525" s="1"/>
  <c r="J524"/>
  <c r="I524"/>
  <c r="L524" s="1"/>
  <c r="J523"/>
  <c r="I523"/>
  <c r="L523" s="1"/>
  <c r="K523" s="1"/>
  <c r="J522"/>
  <c r="I522"/>
  <c r="L522" s="1"/>
  <c r="J521"/>
  <c r="I521"/>
  <c r="L521" s="1"/>
  <c r="K521" s="1"/>
  <c r="J520"/>
  <c r="I520"/>
  <c r="L520" s="1"/>
  <c r="J517"/>
  <c r="I517"/>
  <c r="L517" s="1"/>
  <c r="K517" s="1"/>
  <c r="J516"/>
  <c r="I516"/>
  <c r="L516" s="1"/>
  <c r="J515"/>
  <c r="I515"/>
  <c r="L515" s="1"/>
  <c r="K515" s="1"/>
  <c r="J514"/>
  <c r="I514"/>
  <c r="L514" s="1"/>
  <c r="J513"/>
  <c r="I513"/>
  <c r="L513" s="1"/>
  <c r="J512"/>
  <c r="I512"/>
  <c r="L512" s="1"/>
  <c r="J511"/>
  <c r="I511"/>
  <c r="L511" s="1"/>
  <c r="J510"/>
  <c r="I510"/>
  <c r="L510" s="1"/>
  <c r="J509"/>
  <c r="I509"/>
  <c r="L509" s="1"/>
  <c r="J508"/>
  <c r="I508"/>
  <c r="L508" s="1"/>
  <c r="J507"/>
  <c r="I507"/>
  <c r="L507" s="1"/>
  <c r="J506"/>
  <c r="I506"/>
  <c r="L506" s="1"/>
  <c r="J505"/>
  <c r="I505"/>
  <c r="L505" s="1"/>
  <c r="K505" s="1"/>
  <c r="J504"/>
  <c r="I504"/>
  <c r="L504" s="1"/>
  <c r="J503"/>
  <c r="I503"/>
  <c r="L503" s="1"/>
  <c r="K503" s="1"/>
  <c r="J502"/>
  <c r="I502"/>
  <c r="L502" s="1"/>
  <c r="J499"/>
  <c r="I499"/>
  <c r="L499" s="1"/>
  <c r="K499" s="1"/>
  <c r="J498"/>
  <c r="I498"/>
  <c r="L498" s="1"/>
  <c r="J497"/>
  <c r="I497"/>
  <c r="L497" s="1"/>
  <c r="J496"/>
  <c r="I496"/>
  <c r="L496" s="1"/>
  <c r="J493"/>
  <c r="I493"/>
  <c r="L493" s="1"/>
  <c r="J492"/>
  <c r="I492"/>
  <c r="L492" s="1"/>
  <c r="J489"/>
  <c r="I489"/>
  <c r="L489" s="1"/>
  <c r="J488"/>
  <c r="I488"/>
  <c r="L488" s="1"/>
  <c r="J487"/>
  <c r="I487"/>
  <c r="L487" s="1"/>
  <c r="L486"/>
  <c r="J486"/>
  <c r="I486"/>
  <c r="J485"/>
  <c r="I485"/>
  <c r="L485" s="1"/>
  <c r="J484"/>
  <c r="I484"/>
  <c r="L484" s="1"/>
  <c r="J483"/>
  <c r="I483"/>
  <c r="L483" s="1"/>
  <c r="J482"/>
  <c r="I482"/>
  <c r="L482" s="1"/>
  <c r="J481"/>
  <c r="I481"/>
  <c r="L481" s="1"/>
  <c r="J480"/>
  <c r="I480"/>
  <c r="L480" s="1"/>
  <c r="J479"/>
  <c r="I479"/>
  <c r="L479" s="1"/>
  <c r="J478"/>
  <c r="I478"/>
  <c r="L478" s="1"/>
  <c r="J477"/>
  <c r="I477"/>
  <c r="L477" s="1"/>
  <c r="J474"/>
  <c r="J473" s="1"/>
  <c r="I474"/>
  <c r="L474" s="1"/>
  <c r="J470"/>
  <c r="I470"/>
  <c r="L470" s="1"/>
  <c r="J469"/>
  <c r="I469"/>
  <c r="L469" s="1"/>
  <c r="J468"/>
  <c r="I468"/>
  <c r="L468" s="1"/>
  <c r="J467"/>
  <c r="I467"/>
  <c r="L467" s="1"/>
  <c r="J466"/>
  <c r="I466"/>
  <c r="L466" s="1"/>
  <c r="J465"/>
  <c r="I465"/>
  <c r="L465" s="1"/>
  <c r="J462"/>
  <c r="I462"/>
  <c r="L462" s="1"/>
  <c r="J461"/>
  <c r="I461"/>
  <c r="L461" s="1"/>
  <c r="J458"/>
  <c r="I458"/>
  <c r="L458" s="1"/>
  <c r="J457"/>
  <c r="I457"/>
  <c r="L457" s="1"/>
  <c r="L456"/>
  <c r="J456"/>
  <c r="I456"/>
  <c r="J455"/>
  <c r="I455"/>
  <c r="L455" s="1"/>
  <c r="K455" s="1"/>
  <c r="L454"/>
  <c r="J454"/>
  <c r="I454"/>
  <c r="L453"/>
  <c r="K453" s="1"/>
  <c r="J453"/>
  <c r="I453"/>
  <c r="J450"/>
  <c r="I450"/>
  <c r="L450" s="1"/>
  <c r="J449"/>
  <c r="I449"/>
  <c r="L449" s="1"/>
  <c r="J448"/>
  <c r="I448"/>
  <c r="L448" s="1"/>
  <c r="J447"/>
  <c r="I447"/>
  <c r="L447" s="1"/>
  <c r="J446"/>
  <c r="I446"/>
  <c r="L446" s="1"/>
  <c r="J445"/>
  <c r="I445"/>
  <c r="L445" s="1"/>
  <c r="J444"/>
  <c r="I444"/>
  <c r="L444" s="1"/>
  <c r="J443"/>
  <c r="I443"/>
  <c r="L443" s="1"/>
  <c r="J442"/>
  <c r="I442"/>
  <c r="L442" s="1"/>
  <c r="J441"/>
  <c r="I441"/>
  <c r="L441" s="1"/>
  <c r="J440"/>
  <c r="I440"/>
  <c r="L440" s="1"/>
  <c r="J439"/>
  <c r="I439"/>
  <c r="L439" s="1"/>
  <c r="J438"/>
  <c r="I438"/>
  <c r="L438" s="1"/>
  <c r="J437"/>
  <c r="I437"/>
  <c r="L437" s="1"/>
  <c r="J436"/>
  <c r="I436"/>
  <c r="L436" s="1"/>
  <c r="J433"/>
  <c r="I433"/>
  <c r="L433" s="1"/>
  <c r="J432"/>
  <c r="I432"/>
  <c r="L432" s="1"/>
  <c r="J431"/>
  <c r="I431"/>
  <c r="L431" s="1"/>
  <c r="J430"/>
  <c r="I430"/>
  <c r="L430" s="1"/>
  <c r="J427"/>
  <c r="I427"/>
  <c r="L427" s="1"/>
  <c r="J426"/>
  <c r="I426"/>
  <c r="L426" s="1"/>
  <c r="J425"/>
  <c r="I425"/>
  <c r="L425" s="1"/>
  <c r="J424"/>
  <c r="I424"/>
  <c r="L424" s="1"/>
  <c r="J421"/>
  <c r="I421"/>
  <c r="L421" s="1"/>
  <c r="J420"/>
  <c r="I420"/>
  <c r="L420" s="1"/>
  <c r="J419"/>
  <c r="I419"/>
  <c r="L419" s="1"/>
  <c r="J418"/>
  <c r="I418"/>
  <c r="L418" s="1"/>
  <c r="J417"/>
  <c r="I417"/>
  <c r="L417" s="1"/>
  <c r="J416"/>
  <c r="I416"/>
  <c r="L416" s="1"/>
  <c r="J413"/>
  <c r="I413"/>
  <c r="L413" s="1"/>
  <c r="J412"/>
  <c r="J411" s="1"/>
  <c r="I412"/>
  <c r="L412" s="1"/>
  <c r="J408"/>
  <c r="I408"/>
  <c r="L408" s="1"/>
  <c r="K408" s="1"/>
  <c r="J407"/>
  <c r="I407"/>
  <c r="L407" s="1"/>
  <c r="J406"/>
  <c r="I406"/>
  <c r="L406" s="1"/>
  <c r="K406" s="1"/>
  <c r="J405"/>
  <c r="I405"/>
  <c r="L405" s="1"/>
  <c r="J404"/>
  <c r="I404"/>
  <c r="L404" s="1"/>
  <c r="J401"/>
  <c r="I401"/>
  <c r="L401" s="1"/>
  <c r="J400"/>
  <c r="I400"/>
  <c r="L400" s="1"/>
  <c r="K400" s="1"/>
  <c r="J399"/>
  <c r="I399"/>
  <c r="L399" s="1"/>
  <c r="J398"/>
  <c r="I398"/>
  <c r="L398" s="1"/>
  <c r="J397"/>
  <c r="I397"/>
  <c r="L397" s="1"/>
  <c r="J396"/>
  <c r="I396"/>
  <c r="L396" s="1"/>
  <c r="K396" s="1"/>
  <c r="J395"/>
  <c r="I395"/>
  <c r="L395" s="1"/>
  <c r="J394"/>
  <c r="I394"/>
  <c r="L394" s="1"/>
  <c r="J393"/>
  <c r="I393"/>
  <c r="L393" s="1"/>
  <c r="J392"/>
  <c r="I392"/>
  <c r="L392" s="1"/>
  <c r="K392" s="1"/>
  <c r="J391"/>
  <c r="I391"/>
  <c r="L391" s="1"/>
  <c r="J388"/>
  <c r="I388"/>
  <c r="L388" s="1"/>
  <c r="K388" s="1"/>
  <c r="J387"/>
  <c r="I387"/>
  <c r="L387" s="1"/>
  <c r="J386"/>
  <c r="I386"/>
  <c r="L386" s="1"/>
  <c r="K386" s="1"/>
  <c r="J385"/>
  <c r="J383" s="1"/>
  <c r="I385"/>
  <c r="L385" s="1"/>
  <c r="J384"/>
  <c r="I384"/>
  <c r="L384" s="1"/>
  <c r="J381"/>
  <c r="I381"/>
  <c r="L381" s="1"/>
  <c r="J380"/>
  <c r="I380"/>
  <c r="L380" s="1"/>
  <c r="J379"/>
  <c r="I379"/>
  <c r="L379" s="1"/>
  <c r="J376"/>
  <c r="I376"/>
  <c r="L376" s="1"/>
  <c r="J375"/>
  <c r="I375"/>
  <c r="L375" s="1"/>
  <c r="J374"/>
  <c r="I374"/>
  <c r="L374" s="1"/>
  <c r="J373"/>
  <c r="I373"/>
  <c r="L373" s="1"/>
  <c r="J372"/>
  <c r="I372"/>
  <c r="L372" s="1"/>
  <c r="J371"/>
  <c r="I371"/>
  <c r="L371" s="1"/>
  <c r="J370"/>
  <c r="I370"/>
  <c r="L370" s="1"/>
  <c r="J369"/>
  <c r="I369"/>
  <c r="L369" s="1"/>
  <c r="J368"/>
  <c r="I368"/>
  <c r="L368" s="1"/>
  <c r="J367"/>
  <c r="I367"/>
  <c r="L367" s="1"/>
  <c r="J366"/>
  <c r="I366"/>
  <c r="L366" s="1"/>
  <c r="J365"/>
  <c r="I365"/>
  <c r="L365" s="1"/>
  <c r="J364"/>
  <c r="I364"/>
  <c r="L364" s="1"/>
  <c r="J363"/>
  <c r="I363"/>
  <c r="L363" s="1"/>
  <c r="J362"/>
  <c r="I362"/>
  <c r="L362" s="1"/>
  <c r="J361"/>
  <c r="I361"/>
  <c r="L361" s="1"/>
  <c r="J360"/>
  <c r="I360"/>
  <c r="L360" s="1"/>
  <c r="J359"/>
  <c r="I359"/>
  <c r="L359" s="1"/>
  <c r="J358"/>
  <c r="I358"/>
  <c r="L358" s="1"/>
  <c r="J357"/>
  <c r="I357"/>
  <c r="L357" s="1"/>
  <c r="J356"/>
  <c r="I356"/>
  <c r="L356" s="1"/>
  <c r="J355"/>
  <c r="I355"/>
  <c r="L355" s="1"/>
  <c r="J354"/>
  <c r="I354"/>
  <c r="L354" s="1"/>
  <c r="J353"/>
  <c r="I353"/>
  <c r="L353" s="1"/>
  <c r="J352"/>
  <c r="I352"/>
  <c r="L352" s="1"/>
  <c r="J351"/>
  <c r="I351"/>
  <c r="L351" s="1"/>
  <c r="J350"/>
  <c r="I350"/>
  <c r="L350" s="1"/>
  <c r="J349"/>
  <c r="I349"/>
  <c r="L349" s="1"/>
  <c r="J346"/>
  <c r="I346"/>
  <c r="L346" s="1"/>
  <c r="J345"/>
  <c r="I345"/>
  <c r="L345" s="1"/>
  <c r="J344"/>
  <c r="I344"/>
  <c r="L344" s="1"/>
  <c r="J343"/>
  <c r="I343"/>
  <c r="L343" s="1"/>
  <c r="K343" s="1"/>
  <c r="J342"/>
  <c r="I342"/>
  <c r="L342" s="1"/>
  <c r="J341"/>
  <c r="I341"/>
  <c r="L341" s="1"/>
  <c r="J340"/>
  <c r="I340"/>
  <c r="L340" s="1"/>
  <c r="J339"/>
  <c r="I339"/>
  <c r="L339" s="1"/>
  <c r="K339" s="1"/>
  <c r="J338"/>
  <c r="I338"/>
  <c r="L338" s="1"/>
  <c r="J337"/>
  <c r="I337"/>
  <c r="L337" s="1"/>
  <c r="J336"/>
  <c r="I336"/>
  <c r="L336" s="1"/>
  <c r="J333"/>
  <c r="I333"/>
  <c r="L333" s="1"/>
  <c r="K333" s="1"/>
  <c r="J332"/>
  <c r="I332"/>
  <c r="L332" s="1"/>
  <c r="J331"/>
  <c r="J330" s="1"/>
  <c r="I331"/>
  <c r="L331" s="1"/>
  <c r="J328"/>
  <c r="I328"/>
  <c r="L328" s="1"/>
  <c r="J327"/>
  <c r="I327"/>
  <c r="L327" s="1"/>
  <c r="L326"/>
  <c r="J326"/>
  <c r="I326"/>
  <c r="J325"/>
  <c r="I325"/>
  <c r="L325" s="1"/>
  <c r="J324"/>
  <c r="I324"/>
  <c r="L324" s="1"/>
  <c r="J323"/>
  <c r="I323"/>
  <c r="L323" s="1"/>
  <c r="J322"/>
  <c r="I322"/>
  <c r="L322" s="1"/>
  <c r="J321"/>
  <c r="I321"/>
  <c r="L321" s="1"/>
  <c r="J320"/>
  <c r="I320"/>
  <c r="L320" s="1"/>
  <c r="J319"/>
  <c r="I319"/>
  <c r="L319" s="1"/>
  <c r="J316"/>
  <c r="I316"/>
  <c r="L316" s="1"/>
  <c r="J315"/>
  <c r="I315"/>
  <c r="L315" s="1"/>
  <c r="J314"/>
  <c r="I314"/>
  <c r="L314" s="1"/>
  <c r="J310"/>
  <c r="I310"/>
  <c r="L310" s="1"/>
  <c r="J309"/>
  <c r="I309"/>
  <c r="L309" s="1"/>
  <c r="J308"/>
  <c r="I308"/>
  <c r="L308" s="1"/>
  <c r="J307"/>
  <c r="I307"/>
  <c r="L307" s="1"/>
  <c r="J306"/>
  <c r="I306"/>
  <c r="L306" s="1"/>
  <c r="J305"/>
  <c r="I305"/>
  <c r="L305" s="1"/>
  <c r="J304"/>
  <c r="I304"/>
  <c r="L304" s="1"/>
  <c r="J303"/>
  <c r="I303"/>
  <c r="L303" s="1"/>
  <c r="J302"/>
  <c r="I302"/>
  <c r="L302" s="1"/>
  <c r="J299"/>
  <c r="I299"/>
  <c r="L299" s="1"/>
  <c r="J298"/>
  <c r="I298"/>
  <c r="L298" s="1"/>
  <c r="J295"/>
  <c r="I295"/>
  <c r="L295" s="1"/>
  <c r="J294"/>
  <c r="I294"/>
  <c r="L294" s="1"/>
  <c r="J293"/>
  <c r="I293"/>
  <c r="L293" s="1"/>
  <c r="J290"/>
  <c r="I290"/>
  <c r="L290" s="1"/>
  <c r="J289"/>
  <c r="I289"/>
  <c r="L289" s="1"/>
  <c r="J288"/>
  <c r="I288"/>
  <c r="L288" s="1"/>
  <c r="J287"/>
  <c r="I287"/>
  <c r="L287" s="1"/>
  <c r="L286"/>
  <c r="J286"/>
  <c r="I286"/>
  <c r="J285"/>
  <c r="I285"/>
  <c r="L285" s="1"/>
  <c r="L284"/>
  <c r="J284"/>
  <c r="I284"/>
  <c r="L283"/>
  <c r="J283"/>
  <c r="I283"/>
  <c r="J280"/>
  <c r="I280"/>
  <c r="L280" s="1"/>
  <c r="J279"/>
  <c r="I279"/>
  <c r="L279" s="1"/>
  <c r="K279" s="1"/>
  <c r="J278"/>
  <c r="I278"/>
  <c r="L278" s="1"/>
  <c r="J277"/>
  <c r="I277"/>
  <c r="L277" s="1"/>
  <c r="J276"/>
  <c r="I276"/>
  <c r="L276" s="1"/>
  <c r="J275"/>
  <c r="I275"/>
  <c r="L275" s="1"/>
  <c r="J274"/>
  <c r="I274"/>
  <c r="L274" s="1"/>
  <c r="J273"/>
  <c r="I273"/>
  <c r="L273" s="1"/>
  <c r="J272"/>
  <c r="I272"/>
  <c r="L272" s="1"/>
  <c r="J271"/>
  <c r="I271"/>
  <c r="L271" s="1"/>
  <c r="J270"/>
  <c r="I270"/>
  <c r="L270" s="1"/>
  <c r="J269"/>
  <c r="I269"/>
  <c r="L269" s="1"/>
  <c r="J268"/>
  <c r="I268"/>
  <c r="L268" s="1"/>
  <c r="J267"/>
  <c r="I267"/>
  <c r="L267" s="1"/>
  <c r="J266"/>
  <c r="I266"/>
  <c r="L266" s="1"/>
  <c r="J265"/>
  <c r="I265"/>
  <c r="L265" s="1"/>
  <c r="J264"/>
  <c r="I264"/>
  <c r="L264" s="1"/>
  <c r="J263"/>
  <c r="I263"/>
  <c r="L263" s="1"/>
  <c r="J262"/>
  <c r="I262"/>
  <c r="L262" s="1"/>
  <c r="J261"/>
  <c r="I261"/>
  <c r="L261" s="1"/>
  <c r="J260"/>
  <c r="I260"/>
  <c r="L260" s="1"/>
  <c r="J259"/>
  <c r="I259"/>
  <c r="L259" s="1"/>
  <c r="J258"/>
  <c r="I258"/>
  <c r="L258" s="1"/>
  <c r="J257"/>
  <c r="I257"/>
  <c r="L257" s="1"/>
  <c r="J254"/>
  <c r="J253" s="1"/>
  <c r="I254"/>
  <c r="L254" s="1"/>
  <c r="L253" s="1"/>
  <c r="J251"/>
  <c r="I251"/>
  <c r="L251" s="1"/>
  <c r="J250"/>
  <c r="I250"/>
  <c r="L250" s="1"/>
  <c r="J249"/>
  <c r="I249"/>
  <c r="L249" s="1"/>
  <c r="J248"/>
  <c r="I248"/>
  <c r="L248" s="1"/>
  <c r="J247"/>
  <c r="I247"/>
  <c r="L247" s="1"/>
  <c r="J246"/>
  <c r="I246"/>
  <c r="L246" s="1"/>
  <c r="J243"/>
  <c r="I243"/>
  <c r="L243" s="1"/>
  <c r="J242"/>
  <c r="I242"/>
  <c r="L242" s="1"/>
  <c r="J241"/>
  <c r="I241"/>
  <c r="L241" s="1"/>
  <c r="J240"/>
  <c r="I240"/>
  <c r="L240" s="1"/>
  <c r="J239"/>
  <c r="I239"/>
  <c r="L239" s="1"/>
  <c r="J238"/>
  <c r="I238"/>
  <c r="L238" s="1"/>
  <c r="J237"/>
  <c r="I237"/>
  <c r="L237" s="1"/>
  <c r="K237" s="1"/>
  <c r="J236"/>
  <c r="I236"/>
  <c r="L236" s="1"/>
  <c r="J235"/>
  <c r="I235"/>
  <c r="L235" s="1"/>
  <c r="J234"/>
  <c r="I234"/>
  <c r="L234" s="1"/>
  <c r="J231"/>
  <c r="I231"/>
  <c r="L231" s="1"/>
  <c r="J230"/>
  <c r="I230"/>
  <c r="L230" s="1"/>
  <c r="J229"/>
  <c r="I229"/>
  <c r="L229" s="1"/>
  <c r="J228"/>
  <c r="I228"/>
  <c r="L228" s="1"/>
  <c r="J227"/>
  <c r="I227"/>
  <c r="L227" s="1"/>
  <c r="J226"/>
  <c r="I226"/>
  <c r="L226" s="1"/>
  <c r="J225"/>
  <c r="I225"/>
  <c r="L225" s="1"/>
  <c r="J224"/>
  <c r="I224"/>
  <c r="L224" s="1"/>
  <c r="J222"/>
  <c r="I222"/>
  <c r="L222" s="1"/>
  <c r="K222" s="1"/>
  <c r="J221"/>
  <c r="J220" s="1"/>
  <c r="I221"/>
  <c r="L221" s="1"/>
  <c r="J217"/>
  <c r="I217"/>
  <c r="L217" s="1"/>
  <c r="J216"/>
  <c r="I216"/>
  <c r="L216" s="1"/>
  <c r="J215"/>
  <c r="I215"/>
  <c r="L215" s="1"/>
  <c r="K215" s="1"/>
  <c r="J214"/>
  <c r="I214"/>
  <c r="L214" s="1"/>
  <c r="J213"/>
  <c r="I213"/>
  <c r="L213" s="1"/>
  <c r="J212"/>
  <c r="I212"/>
  <c r="L212" s="1"/>
  <c r="J209"/>
  <c r="I209"/>
  <c r="L209" s="1"/>
  <c r="J208"/>
  <c r="I208"/>
  <c r="L208" s="1"/>
  <c r="J207"/>
  <c r="I207"/>
  <c r="L207" s="1"/>
  <c r="J206"/>
  <c r="I206"/>
  <c r="L206" s="1"/>
  <c r="J205"/>
  <c r="I205"/>
  <c r="L205" s="1"/>
  <c r="J204"/>
  <c r="I204"/>
  <c r="L204" s="1"/>
  <c r="J203"/>
  <c r="I203"/>
  <c r="L203" s="1"/>
  <c r="J202"/>
  <c r="I202"/>
  <c r="L202" s="1"/>
  <c r="J201"/>
  <c r="I201"/>
  <c r="L201" s="1"/>
  <c r="J200"/>
  <c r="I200"/>
  <c r="L200" s="1"/>
  <c r="J199"/>
  <c r="I199"/>
  <c r="L199" s="1"/>
  <c r="J198"/>
  <c r="I198"/>
  <c r="L198" s="1"/>
  <c r="J197"/>
  <c r="I197"/>
  <c r="L197" s="1"/>
  <c r="J194"/>
  <c r="I194"/>
  <c r="L194" s="1"/>
  <c r="J193"/>
  <c r="I193"/>
  <c r="L193" s="1"/>
  <c r="J192"/>
  <c r="I192"/>
  <c r="L192" s="1"/>
  <c r="J191"/>
  <c r="I191"/>
  <c r="L191" s="1"/>
  <c r="J190"/>
  <c r="I190"/>
  <c r="L190" s="1"/>
  <c r="J189"/>
  <c r="I189"/>
  <c r="L189" s="1"/>
  <c r="J188"/>
  <c r="I188"/>
  <c r="L188" s="1"/>
  <c r="J187"/>
  <c r="I187"/>
  <c r="L187" s="1"/>
  <c r="J186"/>
  <c r="I186"/>
  <c r="L186" s="1"/>
  <c r="J183"/>
  <c r="I183"/>
  <c r="L183" s="1"/>
  <c r="J182"/>
  <c r="I182"/>
  <c r="L182" s="1"/>
  <c r="J181"/>
  <c r="I181"/>
  <c r="L181" s="1"/>
  <c r="J180"/>
  <c r="I180"/>
  <c r="L180" s="1"/>
  <c r="J179"/>
  <c r="I179"/>
  <c r="L179" s="1"/>
  <c r="J178"/>
  <c r="I178"/>
  <c r="L178" s="1"/>
  <c r="J177"/>
  <c r="I177"/>
  <c r="L177" s="1"/>
  <c r="J174"/>
  <c r="I174"/>
  <c r="L174" s="1"/>
  <c r="J173"/>
  <c r="I173"/>
  <c r="L173" s="1"/>
  <c r="J172"/>
  <c r="I172"/>
  <c r="L172" s="1"/>
  <c r="J171"/>
  <c r="I171"/>
  <c r="L171" s="1"/>
  <c r="J170"/>
  <c r="I170"/>
  <c r="L170" s="1"/>
  <c r="J169"/>
  <c r="I169"/>
  <c r="L169" s="1"/>
  <c r="K169" s="1"/>
  <c r="J168"/>
  <c r="I168"/>
  <c r="L168" s="1"/>
  <c r="K168" s="1"/>
  <c r="J167"/>
  <c r="I167"/>
  <c r="L167" s="1"/>
  <c r="J166"/>
  <c r="I166"/>
  <c r="L166" s="1"/>
  <c r="J165"/>
  <c r="I165"/>
  <c r="L165" s="1"/>
  <c r="J164"/>
  <c r="I164"/>
  <c r="L164" s="1"/>
  <c r="J163"/>
  <c r="I163"/>
  <c r="L163" s="1"/>
  <c r="J162"/>
  <c r="I162"/>
  <c r="L162" s="1"/>
  <c r="J161"/>
  <c r="I161"/>
  <c r="L161" s="1"/>
  <c r="J160"/>
  <c r="I160"/>
  <c r="L160" s="1"/>
  <c r="J159"/>
  <c r="I159"/>
  <c r="L159" s="1"/>
  <c r="J158"/>
  <c r="I158"/>
  <c r="L158" s="1"/>
  <c r="J157"/>
  <c r="I157"/>
  <c r="L157" s="1"/>
  <c r="J154"/>
  <c r="I154"/>
  <c r="L154" s="1"/>
  <c r="J153"/>
  <c r="I153"/>
  <c r="L153" s="1"/>
  <c r="J152"/>
  <c r="I152"/>
  <c r="L152" s="1"/>
  <c r="J151"/>
  <c r="I151"/>
  <c r="L151" s="1"/>
  <c r="J150"/>
  <c r="I150"/>
  <c r="L150" s="1"/>
  <c r="J149"/>
  <c r="I149"/>
  <c r="L149" s="1"/>
  <c r="J148"/>
  <c r="I148"/>
  <c r="L148" s="1"/>
  <c r="J147"/>
  <c r="I147"/>
  <c r="L147" s="1"/>
  <c r="J146"/>
  <c r="I146"/>
  <c r="L146" s="1"/>
  <c r="J145"/>
  <c r="I145"/>
  <c r="L145" s="1"/>
  <c r="J144"/>
  <c r="I144"/>
  <c r="L144" s="1"/>
  <c r="J143"/>
  <c r="I143"/>
  <c r="L143" s="1"/>
  <c r="J142"/>
  <c r="I142"/>
  <c r="L142" s="1"/>
  <c r="J141"/>
  <c r="I141"/>
  <c r="L141" s="1"/>
  <c r="J140"/>
  <c r="I140"/>
  <c r="L140" s="1"/>
  <c r="J139"/>
  <c r="I139"/>
  <c r="L139" s="1"/>
  <c r="J138"/>
  <c r="I138"/>
  <c r="L138" s="1"/>
  <c r="J137"/>
  <c r="I137"/>
  <c r="L137" s="1"/>
  <c r="J136"/>
  <c r="I136"/>
  <c r="L136" s="1"/>
  <c r="J135"/>
  <c r="I135"/>
  <c r="L135" s="1"/>
  <c r="J134"/>
  <c r="I134"/>
  <c r="L134" s="1"/>
  <c r="J133"/>
  <c r="I133"/>
  <c r="L133" s="1"/>
  <c r="J132"/>
  <c r="I132"/>
  <c r="L132" s="1"/>
  <c r="J131"/>
  <c r="I131"/>
  <c r="L131" s="1"/>
  <c r="J130"/>
  <c r="I130"/>
  <c r="L130" s="1"/>
  <c r="J129"/>
  <c r="I129"/>
  <c r="L129" s="1"/>
  <c r="J128"/>
  <c r="I128"/>
  <c r="L128" s="1"/>
  <c r="J127"/>
  <c r="I127"/>
  <c r="L127" s="1"/>
  <c r="J126"/>
  <c r="I126"/>
  <c r="L126" s="1"/>
  <c r="J125"/>
  <c r="I125"/>
  <c r="L125" s="1"/>
  <c r="J124"/>
  <c r="I124"/>
  <c r="L124" s="1"/>
  <c r="J123"/>
  <c r="I123"/>
  <c r="L123" s="1"/>
  <c r="J122"/>
  <c r="I122"/>
  <c r="L122" s="1"/>
  <c r="J121"/>
  <c r="I121"/>
  <c r="L121" s="1"/>
  <c r="J120"/>
  <c r="I120"/>
  <c r="L120" s="1"/>
  <c r="J117"/>
  <c r="I117"/>
  <c r="L117" s="1"/>
  <c r="J116"/>
  <c r="I116"/>
  <c r="L116" s="1"/>
  <c r="J115"/>
  <c r="I115"/>
  <c r="L115" s="1"/>
  <c r="J114"/>
  <c r="I114"/>
  <c r="L114" s="1"/>
  <c r="J113"/>
  <c r="I113"/>
  <c r="L113" s="1"/>
  <c r="J112"/>
  <c r="I112"/>
  <c r="L112" s="1"/>
  <c r="J111"/>
  <c r="I111"/>
  <c r="L111" s="1"/>
  <c r="J110"/>
  <c r="I110"/>
  <c r="L110" s="1"/>
  <c r="J109"/>
  <c r="I109"/>
  <c r="L109" s="1"/>
  <c r="J108"/>
  <c r="I108"/>
  <c r="L108" s="1"/>
  <c r="J107"/>
  <c r="I107"/>
  <c r="L107" s="1"/>
  <c r="J106"/>
  <c r="I106"/>
  <c r="L106" s="1"/>
  <c r="J105"/>
  <c r="I105"/>
  <c r="L105" s="1"/>
  <c r="J104"/>
  <c r="I104"/>
  <c r="L104" s="1"/>
  <c r="J103"/>
  <c r="I103"/>
  <c r="L103" s="1"/>
  <c r="J102"/>
  <c r="I102"/>
  <c r="L102" s="1"/>
  <c r="J101"/>
  <c r="I101"/>
  <c r="L101" s="1"/>
  <c r="J100"/>
  <c r="I100"/>
  <c r="L100" s="1"/>
  <c r="J99"/>
  <c r="I99"/>
  <c r="L99" s="1"/>
  <c r="J98"/>
  <c r="I98"/>
  <c r="L98" s="1"/>
  <c r="J97"/>
  <c r="I97"/>
  <c r="L97" s="1"/>
  <c r="J94"/>
  <c r="I94"/>
  <c r="L94" s="1"/>
  <c r="J93"/>
  <c r="I93"/>
  <c r="L93" s="1"/>
  <c r="J92"/>
  <c r="I92"/>
  <c r="L92" s="1"/>
  <c r="J91"/>
  <c r="I91"/>
  <c r="L91" s="1"/>
  <c r="J88"/>
  <c r="I88"/>
  <c r="L88" s="1"/>
  <c r="J87"/>
  <c r="I87"/>
  <c r="L87" s="1"/>
  <c r="J86"/>
  <c r="I86"/>
  <c r="L86" s="1"/>
  <c r="J85"/>
  <c r="I85"/>
  <c r="L85" s="1"/>
  <c r="J84"/>
  <c r="I84"/>
  <c r="L84" s="1"/>
  <c r="J81"/>
  <c r="I81"/>
  <c r="L81" s="1"/>
  <c r="L80"/>
  <c r="J80"/>
  <c r="I80"/>
  <c r="J79"/>
  <c r="I79"/>
  <c r="L79" s="1"/>
  <c r="J78"/>
  <c r="I78"/>
  <c r="L78" s="1"/>
  <c r="L77"/>
  <c r="J77"/>
  <c r="I77"/>
  <c r="J76"/>
  <c r="I76"/>
  <c r="L76" s="1"/>
  <c r="J75"/>
  <c r="I75"/>
  <c r="L75" s="1"/>
  <c r="J74"/>
  <c r="I74"/>
  <c r="L74" s="1"/>
  <c r="L73"/>
  <c r="J73"/>
  <c r="I73"/>
  <c r="J72"/>
  <c r="I72"/>
  <c r="L72" s="1"/>
  <c r="J71"/>
  <c r="I71"/>
  <c r="L71" s="1"/>
  <c r="J70"/>
  <c r="I70"/>
  <c r="L70" s="1"/>
  <c r="J69"/>
  <c r="I69"/>
  <c r="L69" s="1"/>
  <c r="J68"/>
  <c r="I68"/>
  <c r="L68" s="1"/>
  <c r="J67"/>
  <c r="I67"/>
  <c r="L67" s="1"/>
  <c r="J66"/>
  <c r="I66"/>
  <c r="L66" s="1"/>
  <c r="L64"/>
  <c r="J64"/>
  <c r="I64"/>
  <c r="J63"/>
  <c r="I63"/>
  <c r="L63" s="1"/>
  <c r="J62"/>
  <c r="I62"/>
  <c r="L62" s="1"/>
  <c r="J61"/>
  <c r="I61"/>
  <c r="L61" s="1"/>
  <c r="L60"/>
  <c r="J60"/>
  <c r="I60"/>
  <c r="J59"/>
  <c r="I59"/>
  <c r="L59" s="1"/>
  <c r="J58"/>
  <c r="I58"/>
  <c r="L58" s="1"/>
  <c r="J57"/>
  <c r="I57"/>
  <c r="L57" s="1"/>
  <c r="J56"/>
  <c r="I56"/>
  <c r="L56" s="1"/>
  <c r="J55"/>
  <c r="I55"/>
  <c r="L55" s="1"/>
  <c r="J54"/>
  <c r="I54"/>
  <c r="L54" s="1"/>
  <c r="J53"/>
  <c r="I53"/>
  <c r="L53" s="1"/>
  <c r="J52"/>
  <c r="I52"/>
  <c r="L52" s="1"/>
  <c r="J51"/>
  <c r="I51"/>
  <c r="L51" s="1"/>
  <c r="J50"/>
  <c r="I50"/>
  <c r="L50" s="1"/>
  <c r="J49"/>
  <c r="I49"/>
  <c r="L49" s="1"/>
  <c r="J48"/>
  <c r="I48"/>
  <c r="L48" s="1"/>
  <c r="J44"/>
  <c r="I44"/>
  <c r="L44" s="1"/>
  <c r="J43"/>
  <c r="I43"/>
  <c r="L43" s="1"/>
  <c r="J42"/>
  <c r="I42"/>
  <c r="L42" s="1"/>
  <c r="J41"/>
  <c r="I41"/>
  <c r="L41" s="1"/>
  <c r="J37"/>
  <c r="J36" s="1"/>
  <c r="I37"/>
  <c r="L37" s="1"/>
  <c r="J30"/>
  <c r="I30"/>
  <c r="L30" s="1"/>
  <c r="J29"/>
  <c r="I29"/>
  <c r="L29" s="1"/>
  <c r="J28"/>
  <c r="I28"/>
  <c r="L28" s="1"/>
  <c r="J27"/>
  <c r="I27"/>
  <c r="L27" s="1"/>
  <c r="J26"/>
  <c r="I26"/>
  <c r="L26" s="1"/>
  <c r="J25"/>
  <c r="I25"/>
  <c r="L25" s="1"/>
  <c r="L24"/>
  <c r="J24"/>
  <c r="I24"/>
  <c r="L23"/>
  <c r="J23"/>
  <c r="I23"/>
  <c r="J22"/>
  <c r="I22"/>
  <c r="L22" s="1"/>
  <c r="J21"/>
  <c r="I21"/>
  <c r="L21" s="1"/>
  <c r="J20"/>
  <c r="I20"/>
  <c r="L20" s="1"/>
  <c r="J19"/>
  <c r="I19"/>
  <c r="L19" s="1"/>
  <c r="J18"/>
  <c r="I18"/>
  <c r="L18" s="1"/>
  <c r="J17"/>
  <c r="I17"/>
  <c r="L17" s="1"/>
  <c r="J16"/>
  <c r="I16"/>
  <c r="L16" s="1"/>
  <c r="J15"/>
  <c r="I15"/>
  <c r="L15" s="1"/>
  <c r="J14"/>
  <c r="I14"/>
  <c r="L14" s="1"/>
  <c r="L13"/>
  <c r="J13"/>
  <c r="I13"/>
  <c r="L12"/>
  <c r="J12"/>
  <c r="I12"/>
  <c r="K81" l="1"/>
  <c r="J415"/>
  <c r="J669"/>
  <c r="K128"/>
  <c r="K144"/>
  <c r="K654"/>
  <c r="J83"/>
  <c r="J96"/>
  <c r="J460"/>
  <c r="L11"/>
  <c r="K148"/>
  <c r="K150"/>
  <c r="K152"/>
  <c r="K263"/>
  <c r="K651"/>
  <c r="K653"/>
  <c r="K15"/>
  <c r="K17"/>
  <c r="K19"/>
  <c r="K79"/>
  <c r="K86"/>
  <c r="K88"/>
  <c r="K94"/>
  <c r="K98"/>
  <c r="K100"/>
  <c r="K102"/>
  <c r="K104"/>
  <c r="K106"/>
  <c r="K108"/>
  <c r="K110"/>
  <c r="K112"/>
  <c r="K114"/>
  <c r="K116"/>
  <c r="K120"/>
  <c r="K288"/>
  <c r="K304"/>
  <c r="K306"/>
  <c r="K132"/>
  <c r="K134"/>
  <c r="K136"/>
  <c r="J185"/>
  <c r="K188"/>
  <c r="K190"/>
  <c r="K192"/>
  <c r="K228"/>
  <c r="K287"/>
  <c r="K289"/>
  <c r="K303"/>
  <c r="K305"/>
  <c r="K307"/>
  <c r="K309"/>
  <c r="K344"/>
  <c r="K346"/>
  <c r="K385"/>
  <c r="K387"/>
  <c r="K391"/>
  <c r="K393"/>
  <c r="K397"/>
  <c r="K399"/>
  <c r="K401"/>
  <c r="K498"/>
  <c r="K504"/>
  <c r="K516"/>
  <c r="K522"/>
  <c r="K524"/>
  <c r="K526"/>
  <c r="K528"/>
  <c r="K530"/>
  <c r="K532"/>
  <c r="K534"/>
  <c r="K536"/>
  <c r="K538"/>
  <c r="K540"/>
  <c r="K584"/>
  <c r="K586"/>
  <c r="K588"/>
  <c r="K594"/>
  <c r="K613"/>
  <c r="K33"/>
  <c r="J567"/>
  <c r="K22"/>
  <c r="K27"/>
  <c r="K29"/>
  <c r="K271"/>
  <c r="J301"/>
  <c r="K325"/>
  <c r="K332"/>
  <c r="K338"/>
  <c r="K340"/>
  <c r="J348"/>
  <c r="J403"/>
  <c r="K478"/>
  <c r="J556"/>
  <c r="J582"/>
  <c r="K611"/>
  <c r="J616"/>
  <c r="K73"/>
  <c r="K671"/>
  <c r="K31"/>
  <c r="K413"/>
  <c r="L411"/>
  <c r="K50"/>
  <c r="K56"/>
  <c r="J11"/>
  <c r="K69"/>
  <c r="K71"/>
  <c r="K74"/>
  <c r="J90"/>
  <c r="J119"/>
  <c r="K129"/>
  <c r="K145"/>
  <c r="K181"/>
  <c r="J233"/>
  <c r="K238"/>
  <c r="K240"/>
  <c r="K258"/>
  <c r="K259"/>
  <c r="K261"/>
  <c r="K266"/>
  <c r="K267"/>
  <c r="K269"/>
  <c r="K274"/>
  <c r="K275"/>
  <c r="K277"/>
  <c r="K283"/>
  <c r="K285"/>
  <c r="L297"/>
  <c r="K425"/>
  <c r="K427"/>
  <c r="K457"/>
  <c r="K497"/>
  <c r="K508"/>
  <c r="K512"/>
  <c r="K609"/>
  <c r="K676"/>
  <c r="K54"/>
  <c r="K121"/>
  <c r="K137"/>
  <c r="K153"/>
  <c r="K193"/>
  <c r="K199"/>
  <c r="K201"/>
  <c r="K203"/>
  <c r="K205"/>
  <c r="K207"/>
  <c r="K209"/>
  <c r="K213"/>
  <c r="J223"/>
  <c r="K257"/>
  <c r="K262"/>
  <c r="K265"/>
  <c r="K270"/>
  <c r="K273"/>
  <c r="K278"/>
  <c r="J313"/>
  <c r="J318"/>
  <c r="K380"/>
  <c r="J390"/>
  <c r="K412"/>
  <c r="K418"/>
  <c r="J435"/>
  <c r="K458"/>
  <c r="K507"/>
  <c r="K509"/>
  <c r="K511"/>
  <c r="K513"/>
  <c r="J519"/>
  <c r="K578"/>
  <c r="K585"/>
  <c r="K587"/>
  <c r="K589"/>
  <c r="K591"/>
  <c r="K593"/>
  <c r="K606"/>
  <c r="K20"/>
  <c r="K43"/>
  <c r="K52"/>
  <c r="K58"/>
  <c r="K14"/>
  <c r="K18"/>
  <c r="K26"/>
  <c r="K124"/>
  <c r="K126"/>
  <c r="K140"/>
  <c r="K142"/>
  <c r="K160"/>
  <c r="K164"/>
  <c r="K166"/>
  <c r="J211"/>
  <c r="K216"/>
  <c r="K224"/>
  <c r="K226"/>
  <c r="K229"/>
  <c r="K235"/>
  <c r="J256"/>
  <c r="J452"/>
  <c r="J495"/>
  <c r="K542"/>
  <c r="K544"/>
  <c r="K546"/>
  <c r="K548"/>
  <c r="K558"/>
  <c r="K560"/>
  <c r="K562"/>
  <c r="K564"/>
  <c r="J604"/>
  <c r="K610"/>
  <c r="K618"/>
  <c r="J647"/>
  <c r="K650"/>
  <c r="K652"/>
  <c r="J673"/>
  <c r="K496"/>
  <c r="K495" s="1"/>
  <c r="L495"/>
  <c r="L330"/>
  <c r="K331"/>
  <c r="K330" s="1"/>
  <c r="K298"/>
  <c r="K16"/>
  <c r="K21"/>
  <c r="J47"/>
  <c r="K61"/>
  <c r="K63"/>
  <c r="K85"/>
  <c r="K87"/>
  <c r="K99"/>
  <c r="K101"/>
  <c r="K103"/>
  <c r="K105"/>
  <c r="K107"/>
  <c r="K109"/>
  <c r="K111"/>
  <c r="K113"/>
  <c r="K115"/>
  <c r="K117"/>
  <c r="K122"/>
  <c r="K125"/>
  <c r="K130"/>
  <c r="K133"/>
  <c r="K138"/>
  <c r="K141"/>
  <c r="K146"/>
  <c r="K149"/>
  <c r="K154"/>
  <c r="K158"/>
  <c r="K161"/>
  <c r="K172"/>
  <c r="K174"/>
  <c r="K178"/>
  <c r="K180"/>
  <c r="K182"/>
  <c r="K189"/>
  <c r="K194"/>
  <c r="K198"/>
  <c r="K200"/>
  <c r="K202"/>
  <c r="K204"/>
  <c r="K206"/>
  <c r="K241"/>
  <c r="K243"/>
  <c r="K247"/>
  <c r="K249"/>
  <c r="K251"/>
  <c r="K260"/>
  <c r="K264"/>
  <c r="K268"/>
  <c r="K272"/>
  <c r="K276"/>
  <c r="K280"/>
  <c r="K294"/>
  <c r="L318"/>
  <c r="J335"/>
  <c r="K342"/>
  <c r="K351"/>
  <c r="K353"/>
  <c r="K355"/>
  <c r="K357"/>
  <c r="K359"/>
  <c r="K361"/>
  <c r="K363"/>
  <c r="K365"/>
  <c r="K367"/>
  <c r="K369"/>
  <c r="K371"/>
  <c r="K373"/>
  <c r="K375"/>
  <c r="L378"/>
  <c r="K395"/>
  <c r="K419"/>
  <c r="J423"/>
  <c r="K432"/>
  <c r="K437"/>
  <c r="K439"/>
  <c r="K441"/>
  <c r="K443"/>
  <c r="K445"/>
  <c r="K447"/>
  <c r="K449"/>
  <c r="J476"/>
  <c r="K487"/>
  <c r="K489"/>
  <c r="K570"/>
  <c r="K572"/>
  <c r="K628"/>
  <c r="K630"/>
  <c r="K632"/>
  <c r="K634"/>
  <c r="K636"/>
  <c r="K638"/>
  <c r="K640"/>
  <c r="K642"/>
  <c r="K644"/>
  <c r="K658"/>
  <c r="K321"/>
  <c r="K493"/>
  <c r="K615"/>
  <c r="K23"/>
  <c r="K25"/>
  <c r="K28"/>
  <c r="K42"/>
  <c r="K44"/>
  <c r="K60"/>
  <c r="K64"/>
  <c r="K67"/>
  <c r="K70"/>
  <c r="K75"/>
  <c r="K78"/>
  <c r="K92"/>
  <c r="J156"/>
  <c r="J176"/>
  <c r="K179"/>
  <c r="J196"/>
  <c r="K225"/>
  <c r="K230"/>
  <c r="J245"/>
  <c r="J292"/>
  <c r="K308"/>
  <c r="K310"/>
  <c r="J464"/>
  <c r="K598"/>
  <c r="J607"/>
  <c r="J620"/>
  <c r="J626"/>
  <c r="J656"/>
  <c r="J660"/>
  <c r="L90"/>
  <c r="J40"/>
  <c r="J65"/>
  <c r="K77"/>
  <c r="K284"/>
  <c r="J282"/>
  <c r="K316"/>
  <c r="K350"/>
  <c r="K352"/>
  <c r="K354"/>
  <c r="K356"/>
  <c r="K358"/>
  <c r="K360"/>
  <c r="K362"/>
  <c r="K364"/>
  <c r="K366"/>
  <c r="K368"/>
  <c r="K370"/>
  <c r="K372"/>
  <c r="K374"/>
  <c r="K376"/>
  <c r="K420"/>
  <c r="K438"/>
  <c r="K440"/>
  <c r="K442"/>
  <c r="K444"/>
  <c r="K446"/>
  <c r="K448"/>
  <c r="K450"/>
  <c r="K454"/>
  <c r="K486"/>
  <c r="K488"/>
  <c r="L491"/>
  <c r="J501"/>
  <c r="K571"/>
  <c r="K573"/>
  <c r="K580"/>
  <c r="J596"/>
  <c r="K629"/>
  <c r="K631"/>
  <c r="K633"/>
  <c r="K635"/>
  <c r="K639"/>
  <c r="K641"/>
  <c r="K643"/>
  <c r="K645"/>
  <c r="K384"/>
  <c r="L383"/>
  <c r="L669"/>
  <c r="K670"/>
  <c r="K416"/>
  <c r="L415"/>
  <c r="K608"/>
  <c r="L607"/>
  <c r="K648"/>
  <c r="L647"/>
  <c r="K221"/>
  <c r="K220" s="1"/>
  <c r="L220"/>
  <c r="K302"/>
  <c r="L301"/>
  <c r="K336"/>
  <c r="L335"/>
  <c r="K617"/>
  <c r="L616"/>
  <c r="L429"/>
  <c r="K66"/>
  <c r="L65"/>
  <c r="K576"/>
  <c r="L575"/>
  <c r="K186"/>
  <c r="L185"/>
  <c r="K436"/>
  <c r="L435"/>
  <c r="K674"/>
  <c r="L673"/>
  <c r="L464"/>
  <c r="K30"/>
  <c r="K68"/>
  <c r="K72"/>
  <c r="K76"/>
  <c r="K80"/>
  <c r="K93"/>
  <c r="L119"/>
  <c r="K123"/>
  <c r="K127"/>
  <c r="K131"/>
  <c r="K135"/>
  <c r="K139"/>
  <c r="K143"/>
  <c r="K147"/>
  <c r="K151"/>
  <c r="K183"/>
  <c r="K187"/>
  <c r="K191"/>
  <c r="K214"/>
  <c r="L223"/>
  <c r="K227"/>
  <c r="K231"/>
  <c r="K236"/>
  <c r="L256"/>
  <c r="K286"/>
  <c r="K290"/>
  <c r="J297"/>
  <c r="K320"/>
  <c r="K324"/>
  <c r="K328"/>
  <c r="K337"/>
  <c r="K341"/>
  <c r="K345"/>
  <c r="K379"/>
  <c r="L390"/>
  <c r="K394"/>
  <c r="K398"/>
  <c r="K417"/>
  <c r="K421"/>
  <c r="K431"/>
  <c r="L452"/>
  <c r="K456"/>
  <c r="K468"/>
  <c r="K474"/>
  <c r="K473" s="1"/>
  <c r="K480"/>
  <c r="K482"/>
  <c r="K484"/>
  <c r="K492"/>
  <c r="K502"/>
  <c r="K506"/>
  <c r="K510"/>
  <c r="K514"/>
  <c r="K568"/>
  <c r="K579"/>
  <c r="K637"/>
  <c r="K465"/>
  <c r="K469"/>
  <c r="K550"/>
  <c r="K552"/>
  <c r="K554"/>
  <c r="K590"/>
  <c r="K592"/>
  <c r="K599"/>
  <c r="K601"/>
  <c r="K623"/>
  <c r="K649"/>
  <c r="K662"/>
  <c r="K664"/>
  <c r="K666"/>
  <c r="K24"/>
  <c r="K49"/>
  <c r="K51"/>
  <c r="K53"/>
  <c r="K55"/>
  <c r="K57"/>
  <c r="K59"/>
  <c r="K62"/>
  <c r="K162"/>
  <c r="K165"/>
  <c r="K170"/>
  <c r="K173"/>
  <c r="K177"/>
  <c r="K217"/>
  <c r="K239"/>
  <c r="K242"/>
  <c r="K248"/>
  <c r="K250"/>
  <c r="K295"/>
  <c r="K299"/>
  <c r="K315"/>
  <c r="K322"/>
  <c r="K326"/>
  <c r="K381"/>
  <c r="K426"/>
  <c r="J429"/>
  <c r="K433"/>
  <c r="K462"/>
  <c r="K466"/>
  <c r="K470"/>
  <c r="K479"/>
  <c r="K481"/>
  <c r="K483"/>
  <c r="K485"/>
  <c r="K559"/>
  <c r="K561"/>
  <c r="K563"/>
  <c r="K565"/>
  <c r="K13"/>
  <c r="K208"/>
  <c r="K254"/>
  <c r="K253" s="1"/>
  <c r="K319"/>
  <c r="K323"/>
  <c r="K327"/>
  <c r="J378"/>
  <c r="K405"/>
  <c r="K407"/>
  <c r="K430"/>
  <c r="K467"/>
  <c r="L473"/>
  <c r="J491"/>
  <c r="L501"/>
  <c r="L567"/>
  <c r="K600"/>
  <c r="K619"/>
  <c r="K622"/>
  <c r="K624"/>
  <c r="K663"/>
  <c r="K665"/>
  <c r="K667"/>
  <c r="K675"/>
  <c r="K37"/>
  <c r="K36" s="1"/>
  <c r="L36"/>
  <c r="K48"/>
  <c r="L47"/>
  <c r="L46" s="1"/>
  <c r="K41"/>
  <c r="L40"/>
  <c r="K197"/>
  <c r="L196"/>
  <c r="K157"/>
  <c r="L156"/>
  <c r="K212"/>
  <c r="K211" s="1"/>
  <c r="L211"/>
  <c r="K234"/>
  <c r="L233"/>
  <c r="K84"/>
  <c r="L83"/>
  <c r="K97"/>
  <c r="L96"/>
  <c r="L313"/>
  <c r="K314"/>
  <c r="L460"/>
  <c r="K461"/>
  <c r="K627"/>
  <c r="L626"/>
  <c r="K657"/>
  <c r="L656"/>
  <c r="K12"/>
  <c r="K91"/>
  <c r="K90" s="1"/>
  <c r="L282"/>
  <c r="K647"/>
  <c r="L403"/>
  <c r="K404"/>
  <c r="L519"/>
  <c r="K520"/>
  <c r="K597"/>
  <c r="L596"/>
  <c r="K621"/>
  <c r="L620"/>
  <c r="L292"/>
  <c r="K293"/>
  <c r="L423"/>
  <c r="K424"/>
  <c r="K423" s="1"/>
  <c r="L476"/>
  <c r="K477"/>
  <c r="K557"/>
  <c r="L556"/>
  <c r="K605"/>
  <c r="L604"/>
  <c r="K159"/>
  <c r="K163"/>
  <c r="K167"/>
  <c r="K171"/>
  <c r="L176"/>
  <c r="K673"/>
  <c r="L245"/>
  <c r="K246"/>
  <c r="L348"/>
  <c r="K349"/>
  <c r="K348" s="1"/>
  <c r="L582"/>
  <c r="K583"/>
  <c r="K661"/>
  <c r="L660"/>
  <c r="K223" l="1"/>
  <c r="J219"/>
  <c r="J603"/>
  <c r="J410"/>
  <c r="J312" s="1"/>
  <c r="K519"/>
  <c r="K378"/>
  <c r="K411"/>
  <c r="K491"/>
  <c r="K429"/>
  <c r="K604"/>
  <c r="K669"/>
  <c r="K297"/>
  <c r="K452"/>
  <c r="K383"/>
  <c r="K176"/>
  <c r="K313"/>
  <c r="K282"/>
  <c r="K65"/>
  <c r="K415"/>
  <c r="K256"/>
  <c r="J46"/>
  <c r="K301"/>
  <c r="K11"/>
  <c r="K626"/>
  <c r="K83"/>
  <c r="K40"/>
  <c r="K435"/>
  <c r="K607"/>
  <c r="L219"/>
  <c r="K596"/>
  <c r="K656"/>
  <c r="K96"/>
  <c r="K567"/>
  <c r="K501"/>
  <c r="K390"/>
  <c r="K335"/>
  <c r="K119"/>
  <c r="K185"/>
  <c r="K245"/>
  <c r="L603"/>
  <c r="L472" s="1"/>
  <c r="J39"/>
  <c r="J472"/>
  <c r="K318"/>
  <c r="L410"/>
  <c r="K476"/>
  <c r="K582"/>
  <c r="K556"/>
  <c r="K620"/>
  <c r="K460"/>
  <c r="K47"/>
  <c r="K575"/>
  <c r="K410"/>
  <c r="K660"/>
  <c r="K196"/>
  <c r="K464"/>
  <c r="K616"/>
  <c r="K292"/>
  <c r="K403"/>
  <c r="K233"/>
  <c r="L312"/>
  <c r="K156"/>
  <c r="L39"/>
  <c r="K46" l="1"/>
  <c r="K39" s="1"/>
  <c r="K312"/>
  <c r="K219"/>
  <c r="L677"/>
  <c r="K603"/>
  <c r="K472" s="1"/>
  <c r="J677"/>
  <c r="K677" l="1"/>
</calcChain>
</file>

<file path=xl/sharedStrings.xml><?xml version="1.0" encoding="utf-8"?>
<sst xmlns="http://schemas.openxmlformats.org/spreadsheetml/2006/main" count="2339" uniqueCount="1351">
  <si>
    <t>Item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</si>
  <si>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</si>
  <si>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</si>
  <si>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</si>
  <si>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</si>
  <si>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</si>
  <si>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</si>
  <si>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</si>
  <si>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</si>
  <si>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</si>
  <si>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SERVIÇOS INICIAIS OU PRELIMINARES</t>
  </si>
  <si>
    <t xml:space="preserve"> 1.1 </t>
  </si>
  <si>
    <t xml:space="preserve"> 01010101-UFMA </t>
  </si>
  <si>
    <t>Taxa do CREA - ART de obras acima de 15.000,00</t>
  </si>
  <si>
    <t>un</t>
  </si>
  <si>
    <t xml:space="preserve"> 1.2 </t>
  </si>
  <si>
    <t xml:space="preserve"> 01010201-UFMA </t>
  </si>
  <si>
    <t>Taxa da Prefeitura ( Alvará de Construção)</t>
  </si>
  <si>
    <t>m²</t>
  </si>
  <si>
    <t xml:space="preserve"> 1.3 </t>
  </si>
  <si>
    <t>Limpeza manual de vegetação em terreno com enxada.af_05/2018</t>
  </si>
  <si>
    <t xml:space="preserve"> 1.4 </t>
  </si>
  <si>
    <t xml:space="preserve"> 99822UD-UFMA </t>
  </si>
  <si>
    <t>Limpeza de fôrma/peça de madeira</t>
  </si>
  <si>
    <t xml:space="preserve"> 1.5 </t>
  </si>
  <si>
    <t xml:space="preserve"> 74010U/1UD.95875UD-UFMA </t>
  </si>
  <si>
    <t>Carga e descarga mecanizada de terra/entulho c/ transporte em caminhão basculante 10m3, DMT 10km.</t>
  </si>
  <si>
    <t>m³</t>
  </si>
  <si>
    <t xml:space="preserve"> 1.6 </t>
  </si>
  <si>
    <t xml:space="preserve"> 01080101-UFMA </t>
  </si>
  <si>
    <t>Tapume em chapa galvanizada (26 GSG espessura 0,55mm), altura 2m, c/estrutura em peças de madeira (3x3)" a cada 2,00m; contraventamento horizontal (inferior e superior) c/peça de madeira (2x2)".</t>
  </si>
  <si>
    <t>m</t>
  </si>
  <si>
    <t xml:space="preserve"> 1.7 </t>
  </si>
  <si>
    <t xml:space="preserve"> 01090101-UFMA 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</si>
  <si>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</si>
  <si>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 xml:space="preserve"> 1.8 </t>
  </si>
  <si>
    <t xml:space="preserve"> 01030101-UFMA </t>
  </si>
  <si>
    <t>Instalação provisória de força, c/ eletroduto 25mm (3/4).</t>
  </si>
  <si>
    <t>pt</t>
  </si>
  <si>
    <t xml:space="preserve"> 1.9 </t>
  </si>
  <si>
    <t xml:space="preserve"> 01030102-UFMA </t>
  </si>
  <si>
    <t>Instalação provisória de luz, c/ eletroduto 20mm (1/2).</t>
  </si>
  <si>
    <t xml:space="preserve"> 1.10 </t>
  </si>
  <si>
    <t xml:space="preserve"> 01030201-UFMA </t>
  </si>
  <si>
    <t>Instalação provisória de água c/tubo PVC e registro de esfera 25mm (3/4)".</t>
  </si>
  <si>
    <t xml:space="preserve"> 1.11 </t>
  </si>
  <si>
    <t xml:space="preserve"> 01030202-UFMA </t>
  </si>
  <si>
    <t>Instalação provisória de água c/tubo PVC e torneira 20mm (1/2)"</t>
  </si>
  <si>
    <t xml:space="preserve"> 1.12 </t>
  </si>
  <si>
    <t>Locacao de container 2,30  x  6,00 m, alt. 2,50 m, com 1 sanitario, para escritorio, completo, sem divisorias internas</t>
  </si>
  <si>
    <t xml:space="preserve"> 1.13 </t>
  </si>
  <si>
    <t xml:space="preserve"> 01040101-UFMA </t>
  </si>
  <si>
    <t>Mobilização - São Luís</t>
  </si>
  <si>
    <t xml:space="preserve"> 98681U.D2-UFMA </t>
  </si>
  <si>
    <t>Piso cimentado c/argamassa de cimento e areia média (1:4), preparo mecanico, acabamento rustico espessura 2,0cm, sobre lastro de brita preta, p/refeitório de obra.</t>
  </si>
  <si>
    <t>Trama de madeira composta por terças para telhados de até 2 águas para telha ondulada de fibrocimento, metálica, plástica ou termoacústica, incluso transporte vertical. Af_07/2019</t>
  </si>
  <si>
    <t xml:space="preserve"> 94210UD-UFMA </t>
  </si>
  <si>
    <t>Telhamento c/telha ondulada de fibrocimento espes. 4 mm, (2,44 x 0,50)m, recobrimento lateral de 1/4 onda, p/canteiro de obra, uma água, inclinação máxima 10°, incluso içamento.</t>
  </si>
  <si>
    <t xml:space="preserve"> 2 </t>
  </si>
  <si>
    <t>ADMINISTRAÇÃO LOCAL</t>
  </si>
  <si>
    <t xml:space="preserve"> 3 </t>
  </si>
  <si>
    <t>PAVIMENTO TÉRREO E ABRIGO DE CISTERNA</t>
  </si>
  <si>
    <t xml:space="preserve"> 3.1 </t>
  </si>
  <si>
    <t>Demolições e Retiradas</t>
  </si>
  <si>
    <t xml:space="preserve"> 3.1.1 </t>
  </si>
  <si>
    <t xml:space="preserve"> 97627U.D1-UFMA </t>
  </si>
  <si>
    <t>Demolição mecanizada de concreto armado, c/martelete, s/ reaproveitamento.</t>
  </si>
  <si>
    <t xml:space="preserve"> 3.1.2 </t>
  </si>
  <si>
    <t>Demolição de alvenaria de bloco furado, de forma manual, sem reaproveitamento. Af_12/2017</t>
  </si>
  <si>
    <t xml:space="preserve"> 3.1.3 </t>
  </si>
  <si>
    <t>Demolição de revestimento cerâmico, de forma mecanizada com martelete, sem reaproveitamento. Af_12/2017</t>
  </si>
  <si>
    <t xml:space="preserve"> 3.1.4 </t>
  </si>
  <si>
    <t xml:space="preserve"> 97627U.D2-UFMA </t>
  </si>
  <si>
    <t>Demolição mecanizada de calçada, piso korodur/ceramico, inclusive contrapiso, c/uso de martelete, espessura até 5cm.</t>
  </si>
  <si>
    <t xml:space="preserve"> 3.2 </t>
  </si>
  <si>
    <t>Serviços em Concreto</t>
  </si>
  <si>
    <t xml:space="preserve"> 3.2.1 </t>
  </si>
  <si>
    <t>Infraestrutura</t>
  </si>
  <si>
    <t xml:space="preserve"> 3.2.1.1 </t>
  </si>
  <si>
    <t>Locacao convencional de obra, utilizando gabarito de tábuas corridas pontaletadas a cada 2,00m -  2 utilizações. Af_10/2018</t>
  </si>
  <si>
    <t xml:space="preserve"> 3.2.1.2 </t>
  </si>
  <si>
    <t>Escavação manual para bloco de coroamento ou sapata, com previsão de fôrma. Af_06/2017</t>
  </si>
  <si>
    <t xml:space="preserve"> 3.2.1.3 </t>
  </si>
  <si>
    <t>Escavação manual de vala para viga baldrame, com previsão de fôrma. Af_06/2017</t>
  </si>
  <si>
    <t xml:space="preserve"> 3.2.1.4 </t>
  </si>
  <si>
    <t>Lastro de concreto magro, aplicado em blocos de coroamento ou sapatas, espessura de 3 cm. Af_08/2017</t>
  </si>
  <si>
    <t xml:space="preserve"> 3.2.1.5 </t>
  </si>
  <si>
    <t xml:space="preserve"> 96624UD-UFMA </t>
  </si>
  <si>
    <t>Lastro c/material granular, aplicado em pisos ou radiers, espessura 10 cm; Af.08/17.</t>
  </si>
  <si>
    <t xml:space="preserve"> 3.2.1.6 </t>
  </si>
  <si>
    <t>Compactação mecânica de solo para execução de radier, com compactador de solos tipo placa vibratória. Af_09/2017</t>
  </si>
  <si>
    <t xml:space="preserve"> 3.2.1.7 </t>
  </si>
  <si>
    <t xml:space="preserve"> 05020101-UFMA </t>
  </si>
  <si>
    <t>Sapata corrida c/base em concreto armado (50x10)cm, alvenaria de bloco estrutural (14x19x39)cm e cinta de amarração superior, altura total 1,20m,  incluindo: escavação, lastro de concreto, armação e reaterro.</t>
  </si>
  <si>
    <t xml:space="preserve"> 3.2.1.8 </t>
  </si>
  <si>
    <t>Armação de bloco, viga baldrame ou sapata utilizando aço ca-50 de 10 mm - montagem. Af_06/2017</t>
  </si>
  <si>
    <t>kg</t>
  </si>
  <si>
    <t xml:space="preserve"> 3.2.1.9 </t>
  </si>
  <si>
    <t>Armação de pilar ou viga de uma estrutura convencional de concreto armado em um edifício de múltiplos pavimentos utilizando aço ca-50 de 10,0 mm - montagem. Af_12/2015</t>
  </si>
  <si>
    <t xml:space="preserve"> 3.2.1.10 </t>
  </si>
  <si>
    <t>Armação de laje de uma estrutura convencional de concreto armado em um edifício de múltiplos pavimentos utilizando aço ca-50 de 6,3 mm - montagem. Af_12/2015</t>
  </si>
  <si>
    <t xml:space="preserve"> 3.2.1.11 </t>
  </si>
  <si>
    <t>Fabricação, montagem e desmontagem de fôrma para sapata, em madeira serrada, e=25 mm, 4 utilizações. Af_06/2017</t>
  </si>
  <si>
    <t xml:space="preserve"> 3.2.1.12 </t>
  </si>
  <si>
    <t>Montagem e desmontagem de fôrma de pilares retangulares e estruturas similares com área média das seções menor ou igual a 0,25 m², pé-direito simples, em chapa de madeira compensada resinada, 6 utilizações. Af_12/2015</t>
  </si>
  <si>
    <t xml:space="preserve"> 3.2.1.13 </t>
  </si>
  <si>
    <t>Concreto usinado bombeavel, classe de resistencia c30, com brita 0 e 1, slump = 100 +/- 20 mm, inclui servico de bombeamento (nbr 8953)</t>
  </si>
  <si>
    <t xml:space="preserve"> 3.2.1.14 </t>
  </si>
  <si>
    <t>Lancamento/aplicacao manual de concreto em fundacoes</t>
  </si>
  <si>
    <t xml:space="preserve"> 3.2.1.15 </t>
  </si>
  <si>
    <t>Reaterro manual de valas com compactação mecanizada. Af_04/2016</t>
  </si>
  <si>
    <t xml:space="preserve"> 3.2.1.16 </t>
  </si>
  <si>
    <t xml:space="preserve"> 93382U.D1-UFMA </t>
  </si>
  <si>
    <t>Reaterro manual de caixão, e compactação mecanizada empregando placa vibratória.</t>
  </si>
  <si>
    <t xml:space="preserve"> 3.2.1.17 </t>
  </si>
  <si>
    <t xml:space="preserve"> 07060102-UFMA </t>
  </si>
  <si>
    <t>Controle Tecnológico de Concreto  (moldagem, transporte, ensaio a compressão de corpos de prova, c/emissão de relatório)</t>
  </si>
  <si>
    <t>cj</t>
  </si>
  <si>
    <t xml:space="preserve"> 3.2.2 </t>
  </si>
  <si>
    <t>Supraestrutura</t>
  </si>
  <si>
    <t xml:space="preserve"> 3.2.2.1 </t>
  </si>
  <si>
    <t>Armação de pilar ou viga de uma estrutura convencional de concreto armado em um edifício de múltiplos pavimentos utilizando aço ca-60 de 5,0 mm - montagem. Af_12/2015</t>
  </si>
  <si>
    <t xml:space="preserve"> 3.2.2.2 </t>
  </si>
  <si>
    <t>Armação de pilar ou viga de uma estrutura convencional de concreto armado em um edifício de múltiplos pavimentos utilizando aço ca-50 de 6,3 mm - montagem. Af_12/2015</t>
  </si>
  <si>
    <t xml:space="preserve"> 3.2.2.3 </t>
  </si>
  <si>
    <t xml:space="preserve"> 3.2.2.4 </t>
  </si>
  <si>
    <t>Armação de pilar ou viga de uma estrutura convencional de concreto armado em um edifício de múltiplos pavimentos utilizando aço ca-50 de 12,5 mm - montagem. Af_12/2015</t>
  </si>
  <si>
    <t xml:space="preserve"> 3.2.2.5 </t>
  </si>
  <si>
    <t>Armação de pilar ou viga de uma estrutura convencional de concreto armado em um edifício de múltiplos pavimentos utilizando aço ca-50 de 16,0 mm - montagem. Af_12/2015</t>
  </si>
  <si>
    <t xml:space="preserve"> 3.2.2.6 </t>
  </si>
  <si>
    <t>Armação de laje de uma estrutura convencional de concreto armado em um edifício de múltiplos pavimentos utilizando aço ca-60 de 5,0 mm - montagem. Af_12/2015</t>
  </si>
  <si>
    <t xml:space="preserve"> 3.2.2.7 </t>
  </si>
  <si>
    <t xml:space="preserve"> 3.2.2.8 </t>
  </si>
  <si>
    <t>Armação de laje de uma estrutura convencional de concreto armado em um edifício de múltiplos pavimentos utilizando aço ca-50 de 8,0 mm - montagem. Af_12/2015</t>
  </si>
  <si>
    <t xml:space="preserve"> 3.2.2.9 </t>
  </si>
  <si>
    <t xml:space="preserve"> 3.2.2.10 </t>
  </si>
  <si>
    <t>Montagem e desmontagem de fôrma de viga, escoramento metálico, pé-direito simples, em chapa de madeira resinada, 4 utilizações. Af_12/2015</t>
  </si>
  <si>
    <t xml:space="preserve"> 3.2.2.11 </t>
  </si>
  <si>
    <t>Montagem e desmontagem de fôrma de laje maciça com área média menor ou igual a 20 m², pé-direito simples, em madeira serrada, 4 utilizações. Af_12/2015</t>
  </si>
  <si>
    <t xml:space="preserve"> 3.2.2.12 </t>
  </si>
  <si>
    <t xml:space="preserve"> 3.2.2.13 </t>
  </si>
  <si>
    <t>Lançamento com uso de baldes, adensamento e acabamento de concreto em estruturas. Af_12/2015</t>
  </si>
  <si>
    <t xml:space="preserve"> 3.2.2.14 </t>
  </si>
  <si>
    <t>Fabricação de fôrma para escadas, com 2 lances, em chapa de madeira compensada resinada, e= 17 mm. Af_01/2017</t>
  </si>
  <si>
    <t xml:space="preserve"> 3.2.2.15 </t>
  </si>
  <si>
    <t>Armação de escada, com 2 lances, de uma estrutura convencional de concreto armado utilizando aço ca-50 de 6,3 mm - montagem. Af_01/2017</t>
  </si>
  <si>
    <t xml:space="preserve"> 3.2.2.16 </t>
  </si>
  <si>
    <t>Armação de escada, com 2 lances, de uma estrutura convencional de concreto armado utilizando aço ca-50 de 12,5 mm - montagem. Af_01/2017</t>
  </si>
  <si>
    <t xml:space="preserve"> 3.3 </t>
  </si>
  <si>
    <t>Alvenarias e Divisórias</t>
  </si>
  <si>
    <t xml:space="preserve"> 3.3.1 </t>
  </si>
  <si>
    <t xml:space="preserve"> 10010102-UFMA </t>
  </si>
  <si>
    <t>Alvenaria de bloco ceramico seis furos (9x14x19)cm esp. 9cm, c/junta 20mm, assente c/argamassa de cimento e areia (1:5), preparo mecanico.</t>
  </si>
  <si>
    <t xml:space="preserve"> 10010205-UFMA </t>
  </si>
  <si>
    <t>Alvenaria de bloco vazado de concreto - Padrão UFMA, (15X20X20)cm, assente c/argamassa de cimento e areia (1:4), preparo mecanico. formando junta de 20mm, c/acabamento boleado.</t>
  </si>
  <si>
    <t xml:space="preserve"> 10010104-UFMA </t>
  </si>
  <si>
    <t>Alvenaria de bloco ceramico seis furos (9x14x19)cm  esp. 19cm, c/junta 20mm, assente c/argamassa de cimento e areia (1:5), preparo mecanico.</t>
  </si>
  <si>
    <t xml:space="preserve"> 3.3.4 </t>
  </si>
  <si>
    <t>Divisoria em granito (branco/cinza andorinha/corumba), esp = 3cm, assentado com argamassa traco 1:4, arremate em cimento branco, exclusive ferragens</t>
  </si>
  <si>
    <t xml:space="preserve"> 3.3.5 </t>
  </si>
  <si>
    <t xml:space="preserve"> 96370UD-UFMA </t>
  </si>
  <si>
    <t>Parede com placas de gesso acartonado (drywall),  resistente a umidade (RU), cor verde, E=12,5mm;  uma face simples, estrutura metálica e guias simples, sem vãos.</t>
  </si>
  <si>
    <t xml:space="preserve"> 3.4 </t>
  </si>
  <si>
    <t>Cobertura</t>
  </si>
  <si>
    <t xml:space="preserve"> 3.4.1 </t>
  </si>
  <si>
    <t xml:space="preserve"> 3.4.2 </t>
  </si>
  <si>
    <t>Telhamento com telha ondulada de fibrocimento e = 6 mm, com recobrimento lateral de 1 1/4 de onda para telhado com inclinação máxima de 10°, com até 2 águas, incluso içamento. Af_07/2019</t>
  </si>
  <si>
    <t xml:space="preserve"> 3.4.3 </t>
  </si>
  <si>
    <t xml:space="preserve"> 11040202.1-UFMA </t>
  </si>
  <si>
    <t>Pingadeira de concreto aparente, 20 MPa, (0,25 x 0,05)m, moldada in loco, incluindo forma e armação.</t>
  </si>
  <si>
    <t xml:space="preserve"> 3.4.4 </t>
  </si>
  <si>
    <t xml:space="preserve"> 11040201.1-UFMA </t>
  </si>
  <si>
    <t>Rufo de concreto aparente, 20 MPa, (0,25 x 0,03) m moldado in loco, incluindo forma e armação.</t>
  </si>
  <si>
    <t xml:space="preserve"> 3.5 </t>
  </si>
  <si>
    <t>Esquadrias</t>
  </si>
  <si>
    <t xml:space="preserve"> 3.5.1 </t>
  </si>
  <si>
    <t>Kit de porta-pronta de madeira em acabamento melamínico branco, folha leve ou média, 80x210cm, exclusive fechadura, fixação com preenchimento parcial de espuma expansiva - fornecimento e instalação. Af_12/2019</t>
  </si>
  <si>
    <t xml:space="preserve"> 3.5.2 </t>
  </si>
  <si>
    <t>Kit de porta-pronta de madeira em acabamento melamínico branco, folha leve ou média, 90x210, exclusive fechadura, fixação com preenchimento total de espuma expansiva - fornecimento e instalação. Af_12/2019</t>
  </si>
  <si>
    <t xml:space="preserve"> 3.5.3 </t>
  </si>
  <si>
    <t xml:space="preserve"> 100675U.D1-UFMA </t>
  </si>
  <si>
    <t>Kit de porta-pronta de madeira em acabamento melamínico branco, folha leve ou média, 90x210, inclusive fechadura,  puxador de aço inox comprimento de 40 cm e revestimento inferior com chapa de aço inox 304,fixação com preenchimento total de espuma expansiva - fornecimento e instalação.</t>
  </si>
  <si>
    <t xml:space="preserve"> 3.5.4 </t>
  </si>
  <si>
    <t xml:space="preserve"> 100675U.D2-UFMA </t>
  </si>
  <si>
    <t>Kit de porta-pronta de madeira em acabamento melamínico branco, folha leve ou média, 1,80x210, inclusive fechadura, fixação com preenchimento total de espuma expansiva - fornecimento e instalação.</t>
  </si>
  <si>
    <t xml:space="preserve"> 3.5.5 </t>
  </si>
  <si>
    <t>Porta em alumínio de abrir tipo veneziana com guarnição, fixação com parafusos - fornecimento e instalação. Af_12/2019</t>
  </si>
  <si>
    <t xml:space="preserve"> 3.5.6 </t>
  </si>
  <si>
    <t xml:space="preserve"> 91341U.D1-UFMA </t>
  </si>
  <si>
    <t>Porta em alumínio de correr, tipo veneziana, med.(3,60x3,00)m,duas folhas, inclusive guarnição, fixação c/parafusos, trilho inferior e superior, batedor e fechadura.</t>
  </si>
  <si>
    <t xml:space="preserve"> 3.5.7 </t>
  </si>
  <si>
    <t xml:space="preserve"> 73838/1U.D1-UFMA </t>
  </si>
  <si>
    <t>Porta de vidro temperado 10mm (1,80x2,10)m, duas folhas de abrir, inclusive acessórios em latão (mola hidraulica de piso, puxador tubular reto, dobradiças superior (101) e inferior 103), trinco (502, fechadura (520),contra fechadura (531), c/capuchinho ), inclusive jateamento.</t>
  </si>
  <si>
    <t xml:space="preserve"> 3.5.8 </t>
  </si>
  <si>
    <t xml:space="preserve"> 73838/1U.D2-UFMA </t>
  </si>
  <si>
    <t>Porta de vidro temperado 10mm (2,00x2,10)m, com bandeira h=0,80 m,duas folhas de abrir, inclusive acessórios em latão (mola hidraulica de piso, puxador tubular reto, dobradiças superior (101) e inferior 103), trinco (502, fechadura (520),contra fechadura (531), c/capuchinho ), inclusive jateamento.</t>
  </si>
  <si>
    <t xml:space="preserve"> 3.5.9 </t>
  </si>
  <si>
    <t xml:space="preserve"> 120302.14-UFMA </t>
  </si>
  <si>
    <t>Janela de vidro temperado 8mm, de correr, med. (1,00 x 0,80)m e alumínio natural: trilho inferior e superior(cabeçote), perfis de acabamentos laterais (alvenaria-P), e (vidro/vidro), perfil de acabamento superior (tampa/capa) e fecho V/V, completo.)</t>
  </si>
  <si>
    <t xml:space="preserve"> 3.5.10 </t>
  </si>
  <si>
    <t xml:space="preserve"> 120302.25-UFMA </t>
  </si>
  <si>
    <t>Janela de vidro temperado 8mm, de correr, med. (1,20 x 0,80)m e alumínio natural: trilho inferior e superior(cabeçote), perfis de acabamentos laterais (alvenaria-P), e (vidro/vidro), perfil de acabamento superior (tampa/capa) e fecho V/V, completo.)</t>
  </si>
  <si>
    <t xml:space="preserve"> 3.5.11 </t>
  </si>
  <si>
    <t xml:space="preserve"> 120302.26-UFMA </t>
  </si>
  <si>
    <t>Janela de vidro temperado 8mm, de correr, med. (1,20 x 1,10)m, c/ bandeira h=0,40m e alumínio natural: trilho inferior e superior(cabeçote), perfis de acabamentos laterais (alvenaria-P), e (vidro/vidro), perfil de acabamento superior (tampa/capa) e fecho V/V, completo.)</t>
  </si>
  <si>
    <t xml:space="preserve"> 3.5.12 </t>
  </si>
  <si>
    <t xml:space="preserve"> 120302.45-UFMA </t>
  </si>
  <si>
    <t>Janela de vidro temperado 8mm, de correr, med. (2,00 x 0,80)m e alumínio natural: trilho inferior e superior(cabeçote), perfis de acabamentos laterais (alvenaria-PU), e (vidro/vidro), perfil de acabamento superior (tampa/capa) e fecho V/V, completo.)</t>
  </si>
  <si>
    <t xml:space="preserve"> 3.5.13 </t>
  </si>
  <si>
    <t xml:space="preserve"> 120302.46-UFMA </t>
  </si>
  <si>
    <t>Janela de vidro temperado 8mm, de correr, med. (2,00 x 1,10)m, c/ bandeira h=0,40m e alumínio natural: trilho inferior e superior(cabeçote), perfis de acabamentos laterais (alvenaria-PU), e (vidro/vidro), perfil de acabamento superior (tampa/capa) e fecho V/V, completo.)</t>
  </si>
  <si>
    <t xml:space="preserve"> 3.5.14 </t>
  </si>
  <si>
    <t xml:space="preserve"> 90838U.D1-UFMA </t>
  </si>
  <si>
    <t>Porta corta-fogo (1,80x2,10)m, esp. 4cm, duas folhas,  com barra anti-pânico dupla</t>
  </si>
  <si>
    <t xml:space="preserve"> 3.5.15 </t>
  </si>
  <si>
    <t xml:space="preserve"> 12050101.1-UFMA </t>
  </si>
  <si>
    <t>Ferragem p/porta veneziana de alumínio em sanitário (dobradiça de alumínio natural ( 3 furos ), fechadura de embutir tipo tranqueta, parafusos, completa.</t>
  </si>
  <si>
    <t xml:space="preserve"> 3.5.16 </t>
  </si>
  <si>
    <t xml:space="preserve"> 12050101.2-UFMA </t>
  </si>
  <si>
    <t>Ferragem p/porta de veneziana de alumínio uma folha (dobradiça de alumínio natural ( 4 furos ), fechadura interna de embutir, parafusos, completa.</t>
  </si>
  <si>
    <t xml:space="preserve"> 3.5.17 </t>
  </si>
  <si>
    <t xml:space="preserve"> 12050101.3-UFMA </t>
  </si>
  <si>
    <t>Ferragem p/porta de veneziana de alumínio duas folhas (dobradiça de alumínio natural ( 4 furos ), fechadura interna de embutir, fechos e parafusos, completa.</t>
  </si>
  <si>
    <t xml:space="preserve"> 3.5.18 </t>
  </si>
  <si>
    <t xml:space="preserve"> 12050101.4-UFMA </t>
  </si>
  <si>
    <t>Ferragem p/porta de veneziana de alumínio, uma folha (dobradiça de alumínio natural( 4 furos ), fechadura externa de embutir, parafusos, completa.</t>
  </si>
  <si>
    <t xml:space="preserve"> 3.5.19 </t>
  </si>
  <si>
    <t xml:space="preserve"> 12050101.5-UFMA </t>
  </si>
  <si>
    <t>Ferragem p/porta de veneziana de alumínio, duas folhas (dobradiça de alumínio ( 3 x 2. 1/2 ), fechadura externa de embutir, fecho e parafusos, completa.</t>
  </si>
  <si>
    <t xml:space="preserve"> 3.5.20 </t>
  </si>
  <si>
    <t xml:space="preserve"> 91306 </t>
  </si>
  <si>
    <t>Fechadura de embutir para portas internas, completa, acabamento padrão médio, com execução de furo - fornecimento e instalação. Af_12/2019</t>
  </si>
  <si>
    <t xml:space="preserve"> 3.5.21 </t>
  </si>
  <si>
    <t xml:space="preserve"> 12030201D-UFMA 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</si>
  <si>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</si>
  <si>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 xml:space="preserve"> 3.6 </t>
  </si>
  <si>
    <t>Instalações Elétricas</t>
  </si>
  <si>
    <t xml:space="preserve"> 3.6.1 </t>
  </si>
  <si>
    <t xml:space="preserve"> 74131/5.D3-UFMA </t>
  </si>
  <si>
    <t>Quadro de montagem (600x500x250)mm, em chapa metálica, c/barramento trifásico e neutro,relés, chave seletora 2 posições e botão de comando duplo com sinaleira fornecimento e instalação.</t>
  </si>
  <si>
    <t xml:space="preserve"> 3.6.2 </t>
  </si>
  <si>
    <t xml:space="preserve"> 74131/5.D4-UFMA </t>
  </si>
  <si>
    <t>Quadro de montagem de sobrepor (600x500x250)mm, em chapa metálica, c/barramento trifásico e neutro, chave seletora 2 posições e botão de comando duplo com sinaleira, interruptor horário, fornecimento e instalação.</t>
  </si>
  <si>
    <t xml:space="preserve"> 3.6.3 </t>
  </si>
  <si>
    <t>Quadro de distribuicao de energia de embutir, em chapa metalica, para 24 disjuntores termomagneticos monopolares, com barramento trifasico e neutro, fornecimento e instalacao</t>
  </si>
  <si>
    <t xml:space="preserve"> 3.6.4 </t>
  </si>
  <si>
    <t>Quadro de distribuicao de energia de embutir, em chapa metalica, para 32 disjuntores termomagneticos monopolares, com barramento trifasico e neutro, fornecimento e instalacao</t>
  </si>
  <si>
    <t xml:space="preserve"> 3.6.5 </t>
  </si>
  <si>
    <t xml:space="preserve"> 93653U.D-UFMA </t>
  </si>
  <si>
    <t>Disjuntor monopolar DIN, corrente nominal 6A-fornecimento e instalação.</t>
  </si>
  <si>
    <t xml:space="preserve"> 3.6.6 </t>
  </si>
  <si>
    <t>Disjuntor monopolar tipo din, corrente nominal de 10a - fornecimento e instalação. Af_04/2016</t>
  </si>
  <si>
    <t xml:space="preserve"> 3.6.7 </t>
  </si>
  <si>
    <t>Disjuntor monopolar tipo din, corrente nominal de 16a - fornecimento e instalação. Af_04/2016</t>
  </si>
  <si>
    <t xml:space="preserve"> 3.6.8 </t>
  </si>
  <si>
    <t>Disjuntor monopolar tipo din, corrente nominal de 20a - fornecimento e instalação. Af_04/2016</t>
  </si>
  <si>
    <t xml:space="preserve"> 3.6.9 </t>
  </si>
  <si>
    <t>Disjuntor monopolar tipo din, corrente nominal de 25a - fornecimento e instalação. Af_04/2016</t>
  </si>
  <si>
    <t xml:space="preserve"> 3.6.10 </t>
  </si>
  <si>
    <t>Disjuntor tripolar tipo din, corrente nominal de 25a - fornecimento e instalação. Af_04/2016</t>
  </si>
  <si>
    <t xml:space="preserve"> 3.6.11 </t>
  </si>
  <si>
    <t>Disjuntor tripolar tipo din, corrente nominal de 32a - fornecimento e instalação. Af_04/2016</t>
  </si>
  <si>
    <t xml:space="preserve"> 3.6.12 </t>
  </si>
  <si>
    <t>Disjuntor tripolar tipo din, corrente nominal de 40a - fornecimento e instalação. Af_04/2016</t>
  </si>
  <si>
    <t xml:space="preserve"> 3.6.13 </t>
  </si>
  <si>
    <t>Disjuntor tripolar tipo din, corrente nominal de 50a - fornecimento e instalação. af_04/2016</t>
  </si>
  <si>
    <t xml:space="preserve"> 3.6.14 </t>
  </si>
  <si>
    <t>Disjuntor termomagnetico tripolar em caixa moldada 175 a 225a 240v, fornecimento e instalacao</t>
  </si>
  <si>
    <t xml:space="preserve"> 3.6.15 </t>
  </si>
  <si>
    <t xml:space="preserve"> 72344UD-UFMA </t>
  </si>
  <si>
    <t>Contator tripolar i nominal 36A - fornecimento e instalação inclusive eletrotécnico.</t>
  </si>
  <si>
    <t xml:space="preserve"> 3.6.16 </t>
  </si>
  <si>
    <t xml:space="preserve"> 72344U.D2-UFMA </t>
  </si>
  <si>
    <t>Contator tripolar i nominal 63A - fornecimento e instalação inclusive eletrotécnico.</t>
  </si>
  <si>
    <t xml:space="preserve"> 3.6.17 </t>
  </si>
  <si>
    <t xml:space="preserve"> 13040601-UFMA </t>
  </si>
  <si>
    <t>Canaleta de PVC  med.(50X20)mm para instalação elétrica/  aparente, inclusive conexões.</t>
  </si>
  <si>
    <t xml:space="preserve"> 3.6.18 </t>
  </si>
  <si>
    <t>Eletrocalha perfurada em chapa de aço galvanizado # 22, tipo "U", sem tampa largura 100 mm x altura 100 mm, instalação superior, inclusive conexões</t>
  </si>
  <si>
    <t xml:space="preserve"> 3.6.19 </t>
  </si>
  <si>
    <t>Cabo de cobre flexível isolado, 10 mm², anti-chama 0,6/1,0 kv, para distribuição - fornecimento e instalação. Af_12/2015</t>
  </si>
  <si>
    <t xml:space="preserve"> 3.6.20 </t>
  </si>
  <si>
    <t>Cabo de cobre flexível isolado, 16 mm², anti-chama 0,6/1,0 kv, para distribuição - fornecimento e instalação. Af_12/2015</t>
  </si>
  <si>
    <t xml:space="preserve"> 3.6.21 </t>
  </si>
  <si>
    <t xml:space="preserve"> 93128U.D1-UFMA </t>
  </si>
  <si>
    <t>Ponto de iluminação, c/eletroduto rígido soldável 25mm 3/4"), cabo c/isolação(0,6 a 1)Kv, caixa elétrica, rasgo, quebra e chumbamento. (ARANDELAS)</t>
  </si>
  <si>
    <t xml:space="preserve"> 3.6.22 </t>
  </si>
  <si>
    <t xml:space="preserve"> 93128U.D2-UFMA </t>
  </si>
  <si>
    <t>Ponto de iluminação aparente, c/eletroduto rígido roscável, 25mm (3/4") e conduletes, cabo c/isolação(0,6 a 1)Kv, caixa elétrica.</t>
  </si>
  <si>
    <t xml:space="preserve"> 3.6.23 </t>
  </si>
  <si>
    <t xml:space="preserve"> 93143U.D5-UFMA </t>
  </si>
  <si>
    <t>Ponto de força monofásico embutido, c/ cabo 2,5mm², isolação (0,6 a 1)Kv e tomada 2P+T (10A/250V).</t>
  </si>
  <si>
    <t xml:space="preserve"> 3.6.24 </t>
  </si>
  <si>
    <t xml:space="preserve"> 93143U.D3-UFMA </t>
  </si>
  <si>
    <t>Ponto de força monofásico  aparente, c/eletroduto rígido roscável e conduletes, 25mm  (3/4"), cabo 2,5mm², isolação (0,6 a 1)Kv, tomada 2P+T (20A/250V).</t>
  </si>
  <si>
    <t xml:space="preserve"> 3.6.25 </t>
  </si>
  <si>
    <t xml:space="preserve"> 93143U.D6-UFMA </t>
  </si>
  <si>
    <t>Ponto de força monofásico aparente, c/ cabo 25mm, isolação 0,6/1kv, tomada 2P+T (20A/250), com caixa cor branca.</t>
  </si>
  <si>
    <t xml:space="preserve"> 3.6.26 </t>
  </si>
  <si>
    <t xml:space="preserve"> 93143U.D7-UFMA </t>
  </si>
  <si>
    <t>Ponto de força monofásico  aparente, c/eletroduto rígido roscável e conduletes, 25mm  (3/4"), cabo 2,5mm², isolação (0,6 a 1)Kv, tomada dupla 2P+T (20A/250V).</t>
  </si>
  <si>
    <t xml:space="preserve"> 3.6.27 </t>
  </si>
  <si>
    <t xml:space="preserve"> 93144U.D1-UFMA </t>
  </si>
  <si>
    <t>Ponto de força monofásico de embutir p/central mini-split, c/eletroduto PVC soldável 25mm, cabo flexivel isolação (0,6 a 1)Kv 4,00mm², tomada 2P+T 20A, tubulações de dreno e de saida de refrigeração chumbamento.</t>
  </si>
  <si>
    <t xml:space="preserve"> 3.6.28 </t>
  </si>
  <si>
    <t xml:space="preserve"> 93144U.D4-UFMA </t>
  </si>
  <si>
    <t>Ponto de força monofásico de embutir p/central mini-split, c/eletroduto PVC soldável 25mm, cabo flexivel isolação (0,6 a 1)Kv 6,00mm², tomada 2P+T 20A, tubulações de dreno e de saida de refrigeração chumbamento.</t>
  </si>
  <si>
    <t xml:space="preserve"> 3.6.29 </t>
  </si>
  <si>
    <t>Interruptor simples (1 módulo), 10a/250v, incluindo suporte e placa - fornecimento e instalação. af_12/2015</t>
  </si>
  <si>
    <t xml:space="preserve"> 3.6.30 </t>
  </si>
  <si>
    <t>Interruptor simples (2 módulos), 10a/250v, incluindo suporte e placa - fornecimento e instalação. af_12/2015</t>
  </si>
  <si>
    <t xml:space="preserve"> 3.6.31 </t>
  </si>
  <si>
    <t>Interruptor simples (3 módulos), 10a/250v, incluindo suporte e placa - fornecimento e instalação. af_12/2015</t>
  </si>
  <si>
    <t xml:space="preserve"> 3.6.32 </t>
  </si>
  <si>
    <t>Interruptor paralelo (1 módulo), 10a/250v, incluindo suporte e placa - fornecimento e instalação. af_12/2015</t>
  </si>
  <si>
    <t xml:space="preserve"> 3.6.33 </t>
  </si>
  <si>
    <t xml:space="preserve"> 97585U.D2-UFMA </t>
  </si>
  <si>
    <t>Luminária de sobrepor tipo calha, aletada, c/lâmpadas tubulares T8 LED 2x(9/10) w, fornecimento e instalação.</t>
  </si>
  <si>
    <t xml:space="preserve"> 3.6.34 </t>
  </si>
  <si>
    <t xml:space="preserve"> 97585U.D1-UFMA </t>
  </si>
  <si>
    <t>Luminária de sobrepor tipo calha, aletada, c/lâmpadas tubulares T8 LED 2x(18/20) w, fornecimento e instalação.</t>
  </si>
  <si>
    <t xml:space="preserve"> 3.6.35 </t>
  </si>
  <si>
    <t xml:space="preserve"> 97607UD-UFMA </t>
  </si>
  <si>
    <t>Luminária tipo arandela, tartaruga p/1 lâmpada LED 18 w, fornecimento e instalação.</t>
  </si>
  <si>
    <t xml:space="preserve"> 3.7 </t>
  </si>
  <si>
    <t>Eletrificação Externa</t>
  </si>
  <si>
    <t xml:space="preserve"> 3.7.1 </t>
  </si>
  <si>
    <t xml:space="preserve"> 14080104-UFMA </t>
  </si>
  <si>
    <t>Subestação aérea 112,5 kv inclusive acessórios</t>
  </si>
  <si>
    <t xml:space="preserve"> 3.7.2 </t>
  </si>
  <si>
    <t xml:space="preserve"> 3.7.3 </t>
  </si>
  <si>
    <t xml:space="preserve"> 25250106.2-UFMA </t>
  </si>
  <si>
    <t>Abrigo p/quadro de montagem med. (1,20 x 2,20 x 2,20)m, em alvenaria cerâmica sobre embasamento, pilares, cintas e laje em concreto, revestimentos, portão, calçada e pintura, completo.</t>
  </si>
  <si>
    <t xml:space="preserve"> 3.7.4 </t>
  </si>
  <si>
    <t>Quadro de distribuição de energia de embutir, em chapa metálica, para 18 disjuntores termomagnéticos monopolares, com barramento trifásico e neutro, fornecimento e instalação</t>
  </si>
  <si>
    <t xml:space="preserve"> 92994UDD-UFMA </t>
  </si>
  <si>
    <t>Cabo de cobre flexível isolado, 120 mm², (0,6/1,0) KV - EPR ou XLPE</t>
  </si>
  <si>
    <t>Eletroduto rígido roscável, PVC, 32 mm (1"), aparente, instalado em parede.</t>
  </si>
  <si>
    <t xml:space="preserve"> 91868U.DER-UFMA </t>
  </si>
  <si>
    <t>Eletroduto rígido roscável, PVC, 32 mm (1"), c/escavação e reaterro, inclusive conexões.</t>
  </si>
  <si>
    <t xml:space="preserve"> 93012U.DER-UFMA </t>
  </si>
  <si>
    <t>Eletroduto rígido roscável, PVC, 110 mm (4"), c/escavação, reaterro, carga, transporte e descarga do material excedente.</t>
  </si>
  <si>
    <t xml:space="preserve"> 93012U.DRA-UFMA </t>
  </si>
  <si>
    <t>Eletroduto rígido roscável, PVC, 110 mm (4"), instalado em parede, inclusive rasgo.</t>
  </si>
  <si>
    <t>Caixa enterrada elétrica retangular, em alvenaria com blocos de concreto, fundo com brita, dimensões internas: 0,6x0,6x0,6 m. af_05/2018</t>
  </si>
  <si>
    <t xml:space="preserve"> 97891.D1-UFMA </t>
  </si>
  <si>
    <t>Caixa enterrada elétrica, em alvenaria de blocos de concreto, fundo c/brita, med. (0,30x0,30x0,30) m, c/tampa de concreto.</t>
  </si>
  <si>
    <t>Haste de aterramento 5/8  para SPDA - fornecimento e instalação. af_12/2017</t>
  </si>
  <si>
    <t xml:space="preserve"> 72554UD-UFMA </t>
  </si>
  <si>
    <t>Extintor de incêndio CO2, 6kg, inclusive fixação; sinalização em parede c/placa adesiva, e no piso c/pintura acrílica.</t>
  </si>
  <si>
    <t xml:space="preserve"> 3.8 </t>
  </si>
  <si>
    <t>Instalações Hidráulicas</t>
  </si>
  <si>
    <t xml:space="preserve"> 3.8.1 </t>
  </si>
  <si>
    <t xml:space="preserve"> 89957U.D2-UFMA </t>
  </si>
  <si>
    <t>Ponto de consumo terminal de água fria (subramal), tubulação PVC Ø 25mm, instalado em ramal de água, inclusos rasgo e chumbamento em alvenaria.</t>
  </si>
  <si>
    <t xml:space="preserve"> 3.8.2 </t>
  </si>
  <si>
    <t xml:space="preserve"> 89448U.DER-UFMA </t>
  </si>
  <si>
    <t>Tubo PVC  soldável  40mm, p/rede de água,  inclusive conexões,  c/escavação e reaterro.</t>
  </si>
  <si>
    <t xml:space="preserve"> 3.8.3 </t>
  </si>
  <si>
    <t xml:space="preserve"> 89448U.DAP-UFMA </t>
  </si>
  <si>
    <t>Tubo PVC  soldável  40mm, aparente, instalado em prumada de água,  inclusive conexões.</t>
  </si>
  <si>
    <t xml:space="preserve"> 3.8.4 </t>
  </si>
  <si>
    <t xml:space="preserve"> 89449U.DAP-UFMA </t>
  </si>
  <si>
    <t>Tubo PVC  soldável  50mm, aparente, instalado em prumada de água,  inclusive conexões .</t>
  </si>
  <si>
    <t xml:space="preserve"> 3.8.5 </t>
  </si>
  <si>
    <t xml:space="preserve"> 89403U.D1AP-UFMA </t>
  </si>
  <si>
    <t>Tubo PVC  soldável  40mm, aparente, instalado em ramal de distribuição de água,  inclusive conexões.</t>
  </si>
  <si>
    <t xml:space="preserve"> 3.8.6 </t>
  </si>
  <si>
    <t xml:space="preserve"> 89402U.DAP-UFMA </t>
  </si>
  <si>
    <t>Tubo PVC  soldável  25mm, aparente. instalado em ramal de distribuição de água,  inclusive conexões.</t>
  </si>
  <si>
    <t xml:space="preserve"> 3.8.7 </t>
  </si>
  <si>
    <t xml:space="preserve"> 15030202.2-UFMA </t>
  </si>
  <si>
    <t>Reservatório de fibra de vidro capacidade 10.000l, inclusive acessórios(Adaptador e torneira de bóia)</t>
  </si>
  <si>
    <t xml:space="preserve"> 3.9 </t>
  </si>
  <si>
    <t>Instalações Sanitárias</t>
  </si>
  <si>
    <t xml:space="preserve"> 3.9.1 </t>
  </si>
  <si>
    <t xml:space="preserve"> 89798U.DRA-UFMA </t>
  </si>
  <si>
    <t>Tubo PVC  serie normal, esgoto predial 50 mm, fornecido e instalado em prumada ou ventilação de esgoto sanitário, c/rasgo em alvenaria, inclusive conexões.</t>
  </si>
  <si>
    <t xml:space="preserve"> 3.9.2 </t>
  </si>
  <si>
    <t xml:space="preserve"> 89799U.DER-UFMA </t>
  </si>
  <si>
    <t>Tubo PVC  serie normal, esgoto predial 75 mm, c/escavação e reaterro, inclusive conexões.</t>
  </si>
  <si>
    <t xml:space="preserve"> 3.9.3 </t>
  </si>
  <si>
    <t xml:space="preserve"> 89800U.DER-UFMA </t>
  </si>
  <si>
    <t>Tubo PVC  serie normal, esgoto predial 100 mm, inclusive conexões, c/escavação, reaterro, carga, transporte e descarga do material excedente.</t>
  </si>
  <si>
    <t xml:space="preserve"> 3.9.4 </t>
  </si>
  <si>
    <t xml:space="preserve"> 16030210-UFMA </t>
  </si>
  <si>
    <t>Ponto sanitário Ø 40mm com escavação e reaterro-completo.</t>
  </si>
  <si>
    <t xml:space="preserve"> 3.9.5 </t>
  </si>
  <si>
    <t xml:space="preserve"> 16030220-UFMA </t>
  </si>
  <si>
    <t>Ponto sanitário Ø 50mm com escavação e reaterro-completo.</t>
  </si>
  <si>
    <t xml:space="preserve"> 3.9.6 </t>
  </si>
  <si>
    <t xml:space="preserve"> 16030240-UFMA </t>
  </si>
  <si>
    <t>Ponto sanitário Ø 100mm com escavação e reaterro-completo.</t>
  </si>
  <si>
    <t xml:space="preserve"> 3.9.7 </t>
  </si>
  <si>
    <t xml:space="preserve"> 89491U.D2-UFMA </t>
  </si>
  <si>
    <t>Caixa sifonada PVC, (150 x 150 x 50) mm, fornecida e instalada em ramais de descarga ou ramal de esgoto.</t>
  </si>
  <si>
    <t xml:space="preserve"> 3.9.8 </t>
  </si>
  <si>
    <t xml:space="preserve"> 89707 </t>
  </si>
  <si>
    <t>Caixa sifonada, pvc, dn 100 x 100 x 50 mm, junta elástica, fornecida e instalada em ramal de descarga ou em ramal de esgoto sanitário. Af_12/2014</t>
  </si>
  <si>
    <t xml:space="preserve"> 3.9.9 </t>
  </si>
  <si>
    <t xml:space="preserve"> 16040602-UFMA </t>
  </si>
  <si>
    <t>Caixa de inspeção/ passagem/ retentora, em alvenaria de bloco estrutural med. (60x60x80)cm, revestimento interno de cimento/areia 1:3 e aditivo impermeabilizante, lastro e tampa de concerto .</t>
  </si>
  <si>
    <t xml:space="preserve"> 3.10 </t>
  </si>
  <si>
    <t>Instalação de Combate à Incêndio</t>
  </si>
  <si>
    <t xml:space="preserve"> 3.10.1 </t>
  </si>
  <si>
    <t xml:space="preserve"> 92367U.DAP-UFMA </t>
  </si>
  <si>
    <t>Tubo de aço galvanizado com costura, classe média, dn 65 (2 1/2"), conexão rosqueada, instalado em rede de alimentação para hidrante, aparente, inclusive conexões.</t>
  </si>
  <si>
    <t xml:space="preserve"> 3.10.2 </t>
  </si>
  <si>
    <t xml:space="preserve"> 92367U.DER-UFMA </t>
  </si>
  <si>
    <t>Tubo de aço galvanizado com costura, classe média, dn 65 (2 1/2"), conexão rosqueada, instalado em rede de alimentação para hidrante, inclusive conexões, escavação e reaterro.</t>
  </si>
  <si>
    <t xml:space="preserve"> 3.10.3 </t>
  </si>
  <si>
    <t xml:space="preserve"> 72283UD-UFMA </t>
  </si>
  <si>
    <t>Abrigo para hidrante  (75X45X17) cm, inclusive registro globo angular 45° 2.1/2" , adaptador storz  2. 1/2", duas mangueiras de incêndio 15m, redução 2.1/2"x1.1/2", e esguincho-completa.</t>
  </si>
  <si>
    <t xml:space="preserve"> 3.10.4 </t>
  </si>
  <si>
    <t xml:space="preserve"> 18020101-UFMA </t>
  </si>
  <si>
    <t>Hidrante de passeio incluindo caixa de alvenaria, válvula, niple, registro, joelho e tampão.</t>
  </si>
  <si>
    <t xml:space="preserve"> 3.10.5 </t>
  </si>
  <si>
    <t xml:space="preserve"> 73775/2UD-UFMA </t>
  </si>
  <si>
    <t>Extintor de incêndio água pressurizada 10l, inclusive fixação; sinalização em parede c/placa adesiva, e no piso c/pintura acrílica.</t>
  </si>
  <si>
    <t xml:space="preserve"> 3.10.6 </t>
  </si>
  <si>
    <t xml:space="preserve"> 3.10.7 </t>
  </si>
  <si>
    <t xml:space="preserve"> 3.10.8 </t>
  </si>
  <si>
    <t xml:space="preserve"> 18040403-UFMA </t>
  </si>
  <si>
    <t>Painel central de emergencia c/indicadores luminoso e sonoro.</t>
  </si>
  <si>
    <t xml:space="preserve"> 3.10.9 </t>
  </si>
  <si>
    <t xml:space="preserve"> 3.10.10 </t>
  </si>
  <si>
    <t xml:space="preserve"> 18040402-UFMA </t>
  </si>
  <si>
    <t>Acionador manual tipo quebra vidro</t>
  </si>
  <si>
    <t xml:space="preserve"> 3.10.11 </t>
  </si>
  <si>
    <t xml:space="preserve"> 37556D-UFMA </t>
  </si>
  <si>
    <t>Placa de sinalização de segurança contra incêndio, fotoluminescente, quadrada (20 x 20) cm, em PVC 2,00mm, anti-chamas (símbolos, cores e pictogramas conforme NBR 13434).</t>
  </si>
  <si>
    <t xml:space="preserve"> 3.10.12 </t>
  </si>
  <si>
    <t xml:space="preserve"> 37539D-UFMA </t>
  </si>
  <si>
    <t>Placa de sinalização de segurança contra incêndio, fotoluminescente, retangular, (13 x 26) cm em PVC 2,00 mm; anti-chamas (símbolos, cores e pictogramas conf. NBR 13434).</t>
  </si>
  <si>
    <t xml:space="preserve"> 3.10.13 </t>
  </si>
  <si>
    <t xml:space="preserve"> 37560D-UFMA </t>
  </si>
  <si>
    <t>Placa de sinalização de segurança contra incêndio, alerta, fotoluminescente, triangular, base 30 cm, em PVC 2,00mm, anti-chamas (símbolos, cores e pictogramas conforme NBR 13434).</t>
  </si>
  <si>
    <t xml:space="preserve"> 3.11 </t>
  </si>
  <si>
    <t>Impermeabilização</t>
  </si>
  <si>
    <t xml:space="preserve"> 3.11.1 </t>
  </si>
  <si>
    <t xml:space="preserve"> 87905UD-UFMA </t>
  </si>
  <si>
    <t>Chapisco c/argamassa de cimento e areia (1:3) e aditivo impermeabilizante, preparo em betoneira 400l,</t>
  </si>
  <si>
    <t xml:space="preserve"> 3.11.2 </t>
  </si>
  <si>
    <t>Impermeabilização de piso(camada de regularização) com argamassa de cimento e areia, com aditivo impermeabilizante, e = 2cm. Af_06/2018</t>
  </si>
  <si>
    <t xml:space="preserve"> 3.11.3 </t>
  </si>
  <si>
    <t>Impermeabilização de superfície com manta asfáltica, uma camada, inclusive aplicação de primer asfáltico, e=3mm. Af_06/2018</t>
  </si>
  <si>
    <t xml:space="preserve"> 3.11.4 </t>
  </si>
  <si>
    <t xml:space="preserve"> 98681U.D1-UFMA </t>
  </si>
  <si>
    <t>Piso cimentado/proteção mecanica, c/argamassa de cimento e areia média (1:3) e aditivo impermeabilizante, preparo mecanico, abamento rústico espes. 2,0cm.</t>
  </si>
  <si>
    <t xml:space="preserve"> 3.12 </t>
  </si>
  <si>
    <t>Revestimento de Teto, Parede e Piso</t>
  </si>
  <si>
    <t xml:space="preserve"> 3.12.1 </t>
  </si>
  <si>
    <t>Revestimento de Teto</t>
  </si>
  <si>
    <t xml:space="preserve"> 3.12.1.1 </t>
  </si>
  <si>
    <t>Chapisco aplicado no teto, com rolo para textura acrílica. Argamassa traço 1:4 e emulsão polimérica (adesivo) com preparo em betoneira 400l. Af_06/2014</t>
  </si>
  <si>
    <t xml:space="preserve"> 3.12.1.2 </t>
  </si>
  <si>
    <t xml:space="preserve"> 90406UD-UFMA </t>
  </si>
  <si>
    <t>Massa única (reboco paulista), p/recebimento de pintura, c/argamassa de cimento e areia (1:5), preparo em betoneira 400l, aplicada manualmente em teto, espessura 20mm, c/execução de taliscas.</t>
  </si>
  <si>
    <t>Revestimento de Parede</t>
  </si>
  <si>
    <t xml:space="preserve"> 3.12.2.1 </t>
  </si>
  <si>
    <t>Chapisco aplicado em alvenarias e estruturas de concreto internas, com colher de pedreiro.  Argamassa traço 1:3 com preparo em betoneira 400l. Af_06/2014</t>
  </si>
  <si>
    <t xml:space="preserve"> 3.12.2.2 </t>
  </si>
  <si>
    <t>Chapisco aplicado em alvenaria (com presença de vãos) e estruturas de concreto de fachada, com colher de pedreiro.  Argamassa traço 1:3 com preparo em betoneira 400l. Af_06/2014</t>
  </si>
  <si>
    <t xml:space="preserve"> 3.12.2.3 </t>
  </si>
  <si>
    <t xml:space="preserve"> 87529UD-UFMA </t>
  </si>
  <si>
    <t>Massa única (reboco paulista), p/recebimento de pintura, c/argamassa de cimento e areia (1:5), preparo em betoneira 400l, aplicada manualmente em paredes internas, espessura 20mm, c/ execução de taliscas.</t>
  </si>
  <si>
    <t xml:space="preserve"> 3.12.2.4 </t>
  </si>
  <si>
    <t xml:space="preserve"> 87775U.D3-UFMA </t>
  </si>
  <si>
    <t>Reboco ou massa única c/argamassa de cimento e areia (1:4), preparo mecânico em betoneira 400 l, aplicada manualmente em fachada c/vãos, espessura 25 mm, c/execução de taliscas.</t>
  </si>
  <si>
    <t xml:space="preserve"> 3.12.2.5 </t>
  </si>
  <si>
    <t>Limpeza de superfície com jato de alta pressão. Af_04/2019</t>
  </si>
  <si>
    <t xml:space="preserve"> 3.12.2.6 </t>
  </si>
  <si>
    <t xml:space="preserve"> 87775U.D5-UFMA </t>
  </si>
  <si>
    <t>Reboco ou massa única c/argamassa de cimento e areia (1:4), preparo mecânico em betoneira 400 l, aplicada manualmente em fachada c/vãos, espessura  15 mm, c/execução de taliscas.</t>
  </si>
  <si>
    <t xml:space="preserve"> 3.12.2.7 </t>
  </si>
  <si>
    <t xml:space="preserve"> 87535UD-UFMA </t>
  </si>
  <si>
    <t>Emboço p/recebimento de cerâmica, c/argamassa de cimento e areia (1:5), preparo mecânico em betoneira 400l, aplicado manualmente em paredes internas de ambientes c/área superior a 10m2, espessura 20mm, c/execução de taliscas; Af.06/2014.</t>
  </si>
  <si>
    <t xml:space="preserve"> 3.12.2.8 </t>
  </si>
  <si>
    <t>Revestimento cerâmico para piso com placas tipo esmaltada extra de dimensões 45x45 cm aplicada em ambientes de área maior que 10 m2. Af_06/2014</t>
  </si>
  <si>
    <t>Revestimento de Piso</t>
  </si>
  <si>
    <t xml:space="preserve"> 3.12.3.1 </t>
  </si>
  <si>
    <t>Lastro de concreto magro, aplicado em pisos ou radiers, espessura de 5 cm. Af_07/2016</t>
  </si>
  <si>
    <t xml:space="preserve"> 3.12.3.2 </t>
  </si>
  <si>
    <t>Contrapiso em argamassa traço 1:4 (cimento e areia), preparo mecânico com betoneira 400 l, aplicado em áreas secas sobre laje, aderido, espessura 3cm. Af_06/2014</t>
  </si>
  <si>
    <t xml:space="preserve"> 3.12.3.3 </t>
  </si>
  <si>
    <t xml:space="preserve"> 87630UD-UFMA </t>
  </si>
  <si>
    <t>Contrapiso c/argamassa de cimento e areia (1:3), preparo mecânico em betoneira 400 l, aplicado em áreas secas sobre laje, aderido, espessura 3 cm (p/piso de alta resistencia).</t>
  </si>
  <si>
    <t xml:space="preserve"> 3.12.3.4 </t>
  </si>
  <si>
    <t>Piso industrial alta resistencia, espessura 12mm, incluso juntas de dilatacao plasticas e polimento mecanizado</t>
  </si>
  <si>
    <t xml:space="preserve"> 3.12.3.5 </t>
  </si>
  <si>
    <t>Piso cimentado, traço 1:3 (cimento e areia), acabamento liso, espessura 2,0 cm, preparo mecânico da argamassa. Af_06/2018</t>
  </si>
  <si>
    <t xml:space="preserve"> 3.12.3.6 </t>
  </si>
  <si>
    <t xml:space="preserve"> 3.12.3.7 </t>
  </si>
  <si>
    <t>Piso em granito aplicado em ambientes internos. Af_06/2018</t>
  </si>
  <si>
    <t xml:space="preserve"> 3.12.3.8 </t>
  </si>
  <si>
    <t xml:space="preserve"> 21030501-UFMA </t>
  </si>
  <si>
    <t>Piso de granito cinza Corumbá/andorinha (p/ escada), assente com cimento colante AC III e rejuntamento.</t>
  </si>
  <si>
    <t xml:space="preserve"> 3.12.3.9 </t>
  </si>
  <si>
    <t>Piso vinílico semi-flexível em placas, padrão liso, espessura 3,2 mm, fixado com cola. Af_06/2018</t>
  </si>
  <si>
    <t xml:space="preserve"> 3.12.3.10 </t>
  </si>
  <si>
    <t xml:space="preserve"> 73800/001UD-UFMA </t>
  </si>
  <si>
    <t>Limpeza e polimento mecanizado em piso alta resistência, utilizando estuque com adesivo, cimento branco e corante</t>
  </si>
  <si>
    <t>Rodapé,Peitoril, Soleira e Friso</t>
  </si>
  <si>
    <t xml:space="preserve"> 3.12.4.1 </t>
  </si>
  <si>
    <t>Rodapé em granito, altura 10 cm. Af_06/2018</t>
  </si>
  <si>
    <t xml:space="preserve"> 3.12.4.2 </t>
  </si>
  <si>
    <t xml:space="preserve"> 84168UD-UFMA </t>
  </si>
  <si>
    <t>Rodapé em cariri assentado c/argamassa de cimento e areia (1:4),altura 20 cm.</t>
  </si>
  <si>
    <t xml:space="preserve"> 3.12.4.3 </t>
  </si>
  <si>
    <t xml:space="preserve"> 98689U.D3-UFMA </t>
  </si>
  <si>
    <t>Soleira/Peitoril reto em granito cinza, largura 18 cm, espessura 2,0 cm, assente  c/argamassa de cimento e areia 1:3, preparo mecânico.</t>
  </si>
  <si>
    <t xml:space="preserve"> 3.12.4.4 </t>
  </si>
  <si>
    <t xml:space="preserve"> 98689U.D1-UFMA </t>
  </si>
  <si>
    <t>Soleira/Peitoril reto em granito cinza, largura 15 cm, espessura 2,0 cm, assente c/argamassa de cimento e areia 1:3, preparo mecânico.</t>
  </si>
  <si>
    <t xml:space="preserve"> 3.12.4.5 </t>
  </si>
  <si>
    <t xml:space="preserve"> 98689U.D4-UFMA </t>
  </si>
  <si>
    <t>Soleira/Filete reto em granito cinza, largura 5 cm, espessura 2,0 cm, assente c/argamassa de cimento e areia 1:3, preparo mecânico.</t>
  </si>
  <si>
    <t xml:space="preserve"> 3.12.4.6 </t>
  </si>
  <si>
    <t xml:space="preserve"> 21040301-UFMA </t>
  </si>
  <si>
    <t>Rodapé/Friso em alumínio natural, c/perfil (3,80x1,00)cm, assente c/ argamassa de cimento e areia 1:4.</t>
  </si>
  <si>
    <t xml:space="preserve"> 3.13 </t>
  </si>
  <si>
    <t>Forro</t>
  </si>
  <si>
    <t xml:space="preserve"> 3.13.1 </t>
  </si>
  <si>
    <t>Forro em drywall, para ambientes comerciais, inclusive estrutura de fixação. Af_05/2017_p</t>
  </si>
  <si>
    <t xml:space="preserve"> 3.14 </t>
  </si>
  <si>
    <t>Louças, Ferragens Hidrosanitários e Reservação</t>
  </si>
  <si>
    <t xml:space="preserve"> 3.14.1 </t>
  </si>
  <si>
    <t xml:space="preserve"> 86931UD-UFMA </t>
  </si>
  <si>
    <t>Vaso sanitário sifonado c/caixa acoplada louça branca, incluso engate flexível PCV branco, 1/2 x 40 cm, anel de vedação e assento sanitário, fornecimento e instalação; Af.12/13.</t>
  </si>
  <si>
    <t xml:space="preserve"> 3.14.2 </t>
  </si>
  <si>
    <t xml:space="preserve"> 95472UD-UFMA </t>
  </si>
  <si>
    <t>Vaso sanitário sifonado convencional p/PCD, sem furo frontal, em louça branca, incluso conjunto de ligação ajustável, anel de vedação e assento sanitário.- fornecimento e instalação.</t>
  </si>
  <si>
    <t xml:space="preserve"> 3.14.3 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</si>
  <si>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</si>
  <si>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 3.14.4 </t>
  </si>
  <si>
    <t xml:space="preserve"> 86937U.D1-UFMA </t>
  </si>
  <si>
    <t>Cuba de embutir oval em louça branca (35 x 50)cm ou equivalente, incluso abertura na bancada p/encaixe, válvula em metal cromado, torneira de mesa, padrão médio c/furo, e sifão flexível em PVC - fornecimento e instalação.</t>
  </si>
  <si>
    <t xml:space="preserve"> 3.14.5 </t>
  </si>
  <si>
    <t xml:space="preserve"> 86937U.D2-UFMA </t>
  </si>
  <si>
    <t>Cuba de embutir redonda em louça branca, incluso abertura na bancada p/encaixe, válvula em metal cromado, torneira de mesa, padrão médio c/furo, e sifão flexível em PVC - fornecimento e instalação.</t>
  </si>
  <si>
    <t xml:space="preserve"> 3.14.6 </t>
  </si>
  <si>
    <t xml:space="preserve"> 86935UD-UFMA </t>
  </si>
  <si>
    <t>Cuba de embutir de aço inoxidável média, incluso abertura na bancada para encaixe, válvula americana em metal cromado, torneira cromada tubo móvel de parede padrão médiio, e sifão flexível em PVCabertura na bancada, fornecimento e instalação.</t>
  </si>
  <si>
    <t xml:space="preserve"> 3.14.7 </t>
  </si>
  <si>
    <t>Tanque de mármore sintético suspenso, 22l ou equivalente, incluso sifão tipo garrafa em pvc, válvula plástica e torneira de metal cromado padrão popular - fornec. E instalação. Af_01/2020</t>
  </si>
  <si>
    <t xml:space="preserve"> 3.14.8 </t>
  </si>
  <si>
    <t>Mictorio sifonado de louca branca com pertences, com registro de pressao 1/2" com canopla cromada acabamento simples e conjunto para fixacao  - fornecimento e instalacao</t>
  </si>
  <si>
    <t xml:space="preserve"> 3.14.9 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</si>
  <si>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</si>
  <si>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</si>
  <si>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 xml:space="preserve"> 3.14.10 </t>
  </si>
  <si>
    <t xml:space="preserve"> 89987UD-UFMA </t>
  </si>
  <si>
    <t>Registro de gaveta em latão, roscável, Ø 25mm (3/4"), c/acabamento e canopla cromados. Fornecido e instalado em ramal de água, inclusive conexões.</t>
  </si>
  <si>
    <t xml:space="preserve"> 3.14.11 </t>
  </si>
  <si>
    <t xml:space="preserve"> 94496UD-UFMA </t>
  </si>
  <si>
    <t>Registro de gaveta bruto, em latão, roscável, Ø 40mm (1.1/4"), fornecido e instalado em reservação, inclusive conexões.</t>
  </si>
  <si>
    <t xml:space="preserve"> 3.14.12 </t>
  </si>
  <si>
    <t xml:space="preserve"> 94497UD-UFMA </t>
  </si>
  <si>
    <t>Registro de gaveta bruto, em latão, roscável, Ø 50mm (1.1/2"), fornecido e instalado em reservação, inclusive conexões.</t>
  </si>
  <si>
    <t xml:space="preserve"> 3.14.13 </t>
  </si>
  <si>
    <t xml:space="preserve"> 24020504-UFMA </t>
  </si>
  <si>
    <t>Acabamento cromado (Canopla) para registro 1/2" ou 3/4".</t>
  </si>
  <si>
    <t xml:space="preserve"> 3.14.14 </t>
  </si>
  <si>
    <t xml:space="preserve"> 24020505-UFMA </t>
  </si>
  <si>
    <t>Acabamento cromado (Canopla) para registro 1.1/2".</t>
  </si>
  <si>
    <t xml:space="preserve"> 3.14.15 </t>
  </si>
  <si>
    <t xml:space="preserve"> 24020506-UFMA </t>
  </si>
  <si>
    <t>Acabamento para  válvula hidra 1.1/2".</t>
  </si>
  <si>
    <t xml:space="preserve"> 3.14.16 </t>
  </si>
  <si>
    <t xml:space="preserve"> 86906UD-UFMA </t>
  </si>
  <si>
    <t>Torneira de metal amarelo, 1/2" ou 3/4", p/jardim, padrão popular - fornecimento e instalação.</t>
  </si>
  <si>
    <t xml:space="preserve"> 3.14.17 </t>
  </si>
  <si>
    <t xml:space="preserve"> 37400UD-UFMA </t>
  </si>
  <si>
    <t>Papeleira PVC tipo dispenser p/papel higiênico rolão 300m, incluso fixação.</t>
  </si>
  <si>
    <t xml:space="preserve"> 3.14.18 </t>
  </si>
  <si>
    <t xml:space="preserve"> 37401UD-UFMA </t>
  </si>
  <si>
    <t>Toalheiro PVC tipo dispenser p/papel toalha interfolhado, incluso fixação.</t>
  </si>
  <si>
    <t xml:space="preserve"> 3.14.19 </t>
  </si>
  <si>
    <t>Saboneteira plastica tipo dispenser para sabonete liquido com reservatorio 800 a 1500 ml, incluso fixação. Af_01/2020</t>
  </si>
  <si>
    <t xml:space="preserve"> 3.14.20 </t>
  </si>
  <si>
    <t>Saboneteira de sobrepor (fixada na parede), tipo concha, em aco inoxidavel - fornecimento e instalacao</t>
  </si>
  <si>
    <t xml:space="preserve"> 3.14.21 </t>
  </si>
  <si>
    <t xml:space="preserve"> 37399UD-UFMA </t>
  </si>
  <si>
    <t>Cabide/gancho de banheiro simples em metal cromado, incluso fixação.</t>
  </si>
  <si>
    <t>Espelho cristal, espessura 4mm, com parafusos de fixacao, sem moldura</t>
  </si>
  <si>
    <t>Bomba centrifuga c/ motor eletrico trifasico 1cv</t>
  </si>
  <si>
    <t xml:space="preserve"> 3.15 </t>
  </si>
  <si>
    <t>Serviços Complementares</t>
  </si>
  <si>
    <t xml:space="preserve"> 3.15.1 </t>
  </si>
  <si>
    <t xml:space="preserve"> 25010201-UFMA </t>
  </si>
  <si>
    <t>Guarda corpo em aço inoxidável, c/montantes e contraventamento horizontal superior Ø 2", contra-ventamentos horizontais (inferior e intermediarios) e corrimão Ø 2; distancia entre os contraventamentos de 0,25m; alturas do guarda corpo 1,05m; do  corrimão 0,92m; montado.</t>
  </si>
  <si>
    <t xml:space="preserve"> 3.15.2 </t>
  </si>
  <si>
    <t xml:space="preserve"> 25020101-UFMA </t>
  </si>
  <si>
    <t>Corrimão c/ dois tubo de aço inoxidável  Ø 1 1/2" , afastados 0,15m, montado.</t>
  </si>
  <si>
    <t xml:space="preserve"> 3.15.3 </t>
  </si>
  <si>
    <t xml:space="preserve"> 3.15.4 </t>
  </si>
  <si>
    <t xml:space="preserve"> 25030301-UFMA </t>
  </si>
  <si>
    <t>Barra de apoio em U dupla, de aço inoxidável polido 30 cm  Ø 1 1/4, p/lavatório do sanitário PCD, incluso fixação.</t>
  </si>
  <si>
    <t xml:space="preserve"> 3.15.5 </t>
  </si>
  <si>
    <t xml:space="preserve"> 93441.EAC1-UFMA </t>
  </si>
  <si>
    <t>Bancada/Tampo de granito cinza andorinha , largura total 0,70m (c/testeira e rodamão); engastada em alvenaria, c/apoio em cantoneira pintada (1.1/2 x 1/4)", a cada metro, inclusive assentamento c/argamassa de cimento e areia 1:3.</t>
  </si>
  <si>
    <t xml:space="preserve"> 3.15.6 </t>
  </si>
  <si>
    <t xml:space="preserve"> 25080103-UFMA </t>
  </si>
  <si>
    <t>Prateleira de granito cinza (400x20)mm, chumbada em alvenaria c/argamassa de cimento e areia (1:3) e apoio trapezoidal de alturas (5 e 10)cm, em cada metro.</t>
  </si>
  <si>
    <t xml:space="preserve"> 3.15.7 </t>
  </si>
  <si>
    <t xml:space="preserve"> 25080105-UFMA </t>
  </si>
  <si>
    <t>Prateleira de granito cinza, formato quarto de círculo de raio 0,25m, chumbada em alvenaria c/argamassa de cimento e areia (1:3).</t>
  </si>
  <si>
    <t xml:space="preserve"> 3.15.8 </t>
  </si>
  <si>
    <t xml:space="preserve"> 25070103-UFMA </t>
  </si>
  <si>
    <t>Banco curvo de concreto, comprimento 4,92m; largura e altura 0,50m; tampo de laje espessura 0,07m, revestido com granito; cinco pés diãmetro 0,15m; bloco de fundação (0,40 x 0,40 x 0,30)m e pintura acrílica em pés e testeira de laje.</t>
  </si>
  <si>
    <t xml:space="preserve"> 3.16 </t>
  </si>
  <si>
    <t>Drenagem Pluvial</t>
  </si>
  <si>
    <t xml:space="preserve"> 3.16.1 </t>
  </si>
  <si>
    <t xml:space="preserve"> 89578U.DAP-UFMA </t>
  </si>
  <si>
    <t>Tubo PVC  série R, água pluvial 100 mm, aparente, fornecido e instalado em condutores verticais de águas pluviais, inclusive conexões.</t>
  </si>
  <si>
    <t xml:space="preserve"> 3.16.2 </t>
  </si>
  <si>
    <t xml:space="preserve"> 89578U.DER-UFMA </t>
  </si>
  <si>
    <t>Tubo PVC  série R, água pluvial 100 mm, inclusive conexões, c/ escavação, reaterro, carga e transporte do material excedente.</t>
  </si>
  <si>
    <t xml:space="preserve"> 3.16.3 </t>
  </si>
  <si>
    <t>Caixa em alvenaria de blocos de concreto, dimensões internas: (0,6x0,6x0,6)m, c/tampa de concreto perfurada, p/água pluvial.</t>
  </si>
  <si>
    <t>UN</t>
  </si>
  <si>
    <t xml:space="preserve"> 3.17 </t>
  </si>
  <si>
    <t>Pavimentação Externa e Paisagismo</t>
  </si>
  <si>
    <t xml:space="preserve"> 3.17.1 </t>
  </si>
  <si>
    <t xml:space="preserve"> 94996UD-UFMA </t>
  </si>
  <si>
    <t>Execução de passeio (calçada) ou piso de concreto moldado in loco, c/junta de madeira h=10cm, acabamento convencional, espessura 8 cm, não armado.</t>
  </si>
  <si>
    <t xml:space="preserve"> 3.17.2 </t>
  </si>
  <si>
    <t xml:space="preserve"> 98504UD-UFMA </t>
  </si>
  <si>
    <t>Plantio de grama em placas, inclusive terra vegetal.</t>
  </si>
  <si>
    <t xml:space="preserve"> 3.18 </t>
  </si>
  <si>
    <t>Pintura</t>
  </si>
  <si>
    <t xml:space="preserve"> 3.18.1 </t>
  </si>
  <si>
    <t xml:space="preserve"> 88486U.D2-UFMA </t>
  </si>
  <si>
    <t>Pintura látex PVA em tetos, três demãos, c/selador e emassamento acrílicos, uma e duas demãos, respectivamente.</t>
  </si>
  <si>
    <t xml:space="preserve"> 3.18.2 </t>
  </si>
  <si>
    <t xml:space="preserve"> 88488UD-UFMA </t>
  </si>
  <si>
    <t>Aplicação manual de pintura p/gesso em tetos, duas demãos.</t>
  </si>
  <si>
    <t xml:space="preserve"> 3.18.3 </t>
  </si>
  <si>
    <t xml:space="preserve"> 88489U.D2-UFMA </t>
  </si>
  <si>
    <t>Pintura látex acrílica em paredes internas, três demãos, c/selador e emassamento acrílicos, uma e duas demãos, respectivamente.</t>
  </si>
  <si>
    <t xml:space="preserve"> 3.18.4 </t>
  </si>
  <si>
    <t xml:space="preserve"> 95624U.D2-UFMA </t>
  </si>
  <si>
    <t>Pintura látex acrílica em superfícies externas de edifícios de múltiplos pavimentos, três demãos, c/selador e emassamento acrílicos, uma e duas demãos, respectivamente.</t>
  </si>
  <si>
    <t xml:space="preserve"> 3.18.5 </t>
  </si>
  <si>
    <t xml:space="preserve"> 95624U.D1-UFMA </t>
  </si>
  <si>
    <t>Pintura látex acrílica em superfícies externas de edifícios de múltiplos pavimentos, duas demãos, c/uma demão de emassamento acrílico (Repintura).</t>
  </si>
  <si>
    <t xml:space="preserve"> 3.18.6 </t>
  </si>
  <si>
    <t xml:space="preserve"> 95624U.D4-UFMA </t>
  </si>
  <si>
    <t>Pintura látex acrílica em bloco vazado padrão UFMA, duas demãos.</t>
  </si>
  <si>
    <t xml:space="preserve"> 3.18.7 </t>
  </si>
  <si>
    <t>Pintura esmalte brilhante (2 demaos) sobre superficie metalica, inclusive protecao com zarcao (1 demao)</t>
  </si>
  <si>
    <t xml:space="preserve"> 3.18.8 </t>
  </si>
  <si>
    <t xml:space="preserve"> 95624U.D3-UFMA </t>
  </si>
  <si>
    <t>Pintura látex acrílica em pingadeira, três demãos.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</si>
  <si>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</si>
  <si>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</si>
  <si>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</si>
  <si>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</si>
  <si>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</si>
  <si>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</si>
  <si>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04010501-UFMA </t>
  </si>
  <si>
    <t>Demolição de revestimento ceramico em parede ou piso, com retirada de argamassa</t>
  </si>
  <si>
    <t xml:space="preserve"> 4.2 </t>
  </si>
  <si>
    <t xml:space="preserve"> 4.2.1 </t>
  </si>
  <si>
    <t xml:space="preserve"> 4.2.2 </t>
  </si>
  <si>
    <t xml:space="preserve"> 4.2.3 </t>
  </si>
  <si>
    <t xml:space="preserve"> 4.2.4 </t>
  </si>
  <si>
    <t xml:space="preserve"> 4.2.5 </t>
  </si>
  <si>
    <t xml:space="preserve"> 4.2.6 </t>
  </si>
  <si>
    <t xml:space="preserve"> 4.2.7 </t>
  </si>
  <si>
    <t xml:space="preserve"> 4.2.8 </t>
  </si>
  <si>
    <t xml:space="preserve"> 4.2.9 </t>
  </si>
  <si>
    <t xml:space="preserve"> 4.2.10 </t>
  </si>
  <si>
    <t xml:space="preserve"> 4.3 </t>
  </si>
  <si>
    <t xml:space="preserve"> 4.3.1 </t>
  </si>
  <si>
    <t xml:space="preserve"> 4.3.2 </t>
  </si>
  <si>
    <t xml:space="preserve"> 4.3.3 </t>
  </si>
  <si>
    <t xml:space="preserve"> 4.4 </t>
  </si>
  <si>
    <t xml:space="preserve"> 4.4.1 </t>
  </si>
  <si>
    <t>Kit de porta-pronta de madeira em acabamento melamínico branco, folha leve ou média, 70x210cm, exclusive fechadura, fixação com preenchimento parcial de espuma expansiva - fornecimento e instalação. Af_12/2019</t>
  </si>
  <si>
    <t xml:space="preserve"> 4.4.2 </t>
  </si>
  <si>
    <t xml:space="preserve"> 4.4.3 </t>
  </si>
  <si>
    <t xml:space="preserve"> 4.4.4 </t>
  </si>
  <si>
    <t xml:space="preserve"> 73838/1U.D4-UFMA </t>
  </si>
  <si>
    <t>Porta de vidro temperado 10mm (0,80x2,10)m, de abrir, inclusive acessórios em latão (mola hidraulica de piso, puxador tubular reto, dobradiças superior (101) e inferior 103), trinco (502, fechadura (520),contra fechadura (531), c/capuchinho ).</t>
  </si>
  <si>
    <t xml:space="preserve"> 4.4.5 </t>
  </si>
  <si>
    <t xml:space="preserve"> 120302.13-UFMA </t>
  </si>
  <si>
    <t>Janela de vidro temperado 8mm, de correr, med. (0,80 x 0,80)m e alumínio natural: trilho inferior e superior(cabeçote), perfis de acabamentos laterais (alvenaria-P), e (vidro/vidro), perfil de acabamento superior (tampa/capa) e fecho V/V, completo.)</t>
  </si>
  <si>
    <t xml:space="preserve"> 4.4.6 </t>
  </si>
  <si>
    <t xml:space="preserve"> 4.4.7 </t>
  </si>
  <si>
    <t xml:space="preserve"> 4.4.8 </t>
  </si>
  <si>
    <t xml:space="preserve"> 120302.27-UFMA </t>
  </si>
  <si>
    <t>Janela de vidro temperado 8mm, de correr, med. (1,60 x 1,10)m, c/ bandeira h=0,40m e alumínio natural: trilho inferior e superior(cabeçote), perfis de acabamentos laterais (alvenaria-P), e (vidro/vidro), perfil de acabamento superior (tampa/capa) e fecho V/V, completo.)</t>
  </si>
  <si>
    <t xml:space="preserve"> 4.4.9 </t>
  </si>
  <si>
    <t xml:space="preserve"> 4.4.10 </t>
  </si>
  <si>
    <t xml:space="preserve"> 4.4.11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</si>
  <si>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</si>
  <si>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</si>
  <si>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</si>
  <si>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</si>
  <si>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</si>
  <si>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>Disjuntor monopolar tipo din, corrente nominal de 10a - fornecimento e instalação. af_04/2016</t>
  </si>
  <si>
    <t xml:space="preserve"> 4.5.5 </t>
  </si>
  <si>
    <t>Disjuntor monopolar tipo din, corrente nominal de 16a - fornecimento e instalação. af_04/2016</t>
  </si>
  <si>
    <t xml:space="preserve"> 4.5.6 </t>
  </si>
  <si>
    <t>Disjuntor monopolar tipo din, corrente nominal de 20a - fornecimento e instalação. af_04/2016</t>
  </si>
  <si>
    <t xml:space="preserve"> 4.5.7 </t>
  </si>
  <si>
    <t>Disjuntor monopolar tipo din, corrente nominal de 25a - fornecimento e instalação. af_04/2016</t>
  </si>
  <si>
    <t xml:space="preserve"> 4.5.8 </t>
  </si>
  <si>
    <t>Disjuntor tripolar tipo din, corrente nominal de 40a - fornecimento e instalação. af_04/2016</t>
  </si>
  <si>
    <t xml:space="preserve"> 4.5.9 </t>
  </si>
  <si>
    <t>Ponto de iluminação, c/eletroduto rígido soldável 25mm 3/4"), cabo c/isolação(0,6 a 1)Kv, caixa elétrica, rasgo, quebra e chumbamento. (ARANDELA)</t>
  </si>
  <si>
    <t>Interruptor intermediário (1 módulo), 10a/250v, incluindo suporte e placa - fornecimento e instalação. af_09/2017</t>
  </si>
  <si>
    <t xml:space="preserve"> 4.6 </t>
  </si>
  <si>
    <t xml:space="preserve"> 4.6.1 </t>
  </si>
  <si>
    <t xml:space="preserve"> 4.6.2 </t>
  </si>
  <si>
    <t xml:space="preserve"> 4.6.3 </t>
  </si>
  <si>
    <t xml:space="preserve"> 4.7 </t>
  </si>
  <si>
    <t>Instalação Sanitária</t>
  </si>
  <si>
    <t xml:space="preserve"> 4.7.1 </t>
  </si>
  <si>
    <t xml:space="preserve"> 4.7.2 </t>
  </si>
  <si>
    <t xml:space="preserve"> 4.7.3 </t>
  </si>
  <si>
    <t xml:space="preserve"> 4.7.4 </t>
  </si>
  <si>
    <t xml:space="preserve"> 4.7.5 </t>
  </si>
  <si>
    <t xml:space="preserve"> 4.8 </t>
  </si>
  <si>
    <t>Instalação de Combate a incêndio</t>
  </si>
  <si>
    <t xml:space="preserve"> 4.8.1 </t>
  </si>
  <si>
    <t xml:space="preserve"> 4.8.2 </t>
  </si>
  <si>
    <t xml:space="preserve"> 4.8.3 </t>
  </si>
  <si>
    <t xml:space="preserve"> 4.8.4 </t>
  </si>
  <si>
    <t xml:space="preserve"> 4.8.5 </t>
  </si>
  <si>
    <t xml:space="preserve"> 4.8.6 </t>
  </si>
  <si>
    <t xml:space="preserve"> 4.8.7 </t>
  </si>
  <si>
    <t xml:space="preserve"> 4.8.8 </t>
  </si>
  <si>
    <t xml:space="preserve"> 4.8.9 </t>
  </si>
  <si>
    <t xml:space="preserve"> 4.8.10 </t>
  </si>
  <si>
    <t xml:space="preserve"> 4.8.11 </t>
  </si>
  <si>
    <t xml:space="preserve"> 4.9 </t>
  </si>
  <si>
    <t xml:space="preserve"> 4.9.1 </t>
  </si>
  <si>
    <t xml:space="preserve"> 4.9.2 </t>
  </si>
  <si>
    <t xml:space="preserve"> 4.9.3 </t>
  </si>
  <si>
    <t>Impermeabilização de superfície com argamassa polimérica / membrana acrílica, 3 demãos. Af_06/2018</t>
  </si>
  <si>
    <t xml:space="preserve"> 4.9.4 </t>
  </si>
  <si>
    <t xml:space="preserve"> 4.9.5 </t>
  </si>
  <si>
    <t>Piso cimentado/proteção mecanica, c/argamassa de cimento e areia média (1:3) e aditivo impermeabilizante, preparo mecânico, acabamento rústico espes. 2,0cm.</t>
  </si>
  <si>
    <t xml:space="preserve"> 4.10 </t>
  </si>
  <si>
    <t xml:space="preserve"> 4.10.1 </t>
  </si>
  <si>
    <t xml:space="preserve"> 4.10.1.1 </t>
  </si>
  <si>
    <t xml:space="preserve"> 4.10.1.2 </t>
  </si>
  <si>
    <t xml:space="preserve"> 4.10.2 </t>
  </si>
  <si>
    <t xml:space="preserve"> 4.10.2.1 </t>
  </si>
  <si>
    <t xml:space="preserve"> 4.10.2.2 </t>
  </si>
  <si>
    <t xml:space="preserve"> 4.10.2.3 </t>
  </si>
  <si>
    <t xml:space="preserve"> 4.10.2.4 </t>
  </si>
  <si>
    <t xml:space="preserve"> 4.10.2.5 </t>
  </si>
  <si>
    <t xml:space="preserve"> 4.10.2.6 </t>
  </si>
  <si>
    <t xml:space="preserve"> 87251UD-UFMA </t>
  </si>
  <si>
    <t>Revestimento cerâmico p/piso c/placas tipo esmaltada extra-PEI-IV (mínimo), (45x45) cm, assente c/argamassa colante AC III, em ambientes de área superior a 10 m²; Af.06/14.</t>
  </si>
  <si>
    <t xml:space="preserve"> 4.10.3 </t>
  </si>
  <si>
    <t xml:space="preserve"> 4.10.3.1 </t>
  </si>
  <si>
    <t xml:space="preserve"> 4.10.3.2 </t>
  </si>
  <si>
    <t xml:space="preserve"> 4.10.3.3 </t>
  </si>
  <si>
    <t xml:space="preserve"> 4.10.3.4 </t>
  </si>
  <si>
    <t xml:space="preserve"> 4.10.4 </t>
  </si>
  <si>
    <t>Rodapé, Peitoril e Soleira</t>
  </si>
  <si>
    <t xml:space="preserve"> 4.10.4.1 </t>
  </si>
  <si>
    <t xml:space="preserve"> 4.10.4.2 </t>
  </si>
  <si>
    <t xml:space="preserve"> 84088UD-UFMA </t>
  </si>
  <si>
    <t>Peitoril c/rebaixo em granito cinza, largura 18 cm, espessura 2,0 cm, assente c/argamassa de cimento e areia 1:3, preparo mecânico.</t>
  </si>
  <si>
    <t xml:space="preserve"> 4.10.4.3 </t>
  </si>
  <si>
    <t xml:space="preserve"> 4.10.4.4 </t>
  </si>
  <si>
    <t xml:space="preserve"> 4.12 </t>
  </si>
  <si>
    <t xml:space="preserve"> 4.12.1 </t>
  </si>
  <si>
    <t xml:space="preserve"> 4.12.2 </t>
  </si>
  <si>
    <t xml:space="preserve"> 4.12.3 </t>
  </si>
  <si>
    <t xml:space="preserve"> 4.12.4 </t>
  </si>
  <si>
    <t xml:space="preserve"> 4.12.5 </t>
  </si>
  <si>
    <t xml:space="preserve"> 4.12.6 </t>
  </si>
  <si>
    <t xml:space="preserve"> 4.13 </t>
  </si>
  <si>
    <t xml:space="preserve"> 4.13.1 </t>
  </si>
  <si>
    <t xml:space="preserve"> 4.13.2 </t>
  </si>
  <si>
    <t>Barra de apoio em U, de aço inoxidável polido 30 cm  Ø 1 1/4, p/lavatório do sanitário PCD, incluso fixação.</t>
  </si>
  <si>
    <t xml:space="preserve"> 4.14 </t>
  </si>
  <si>
    <t xml:space="preserve"> 4.14.1 </t>
  </si>
  <si>
    <t xml:space="preserve"> 4.14.2 </t>
  </si>
  <si>
    <t xml:space="preserve"> 89495U.D2-UFMA </t>
  </si>
  <si>
    <t>Ralo semiesférico, PVC 100 mm, p/lajes e calhas.</t>
  </si>
  <si>
    <t>Pintura esmalte brilhante (2 demaos) sobre superficie metalica, inclusive protecao com zarcao (1 demao</t>
  </si>
  <si>
    <t xml:space="preserve"> 5 </t>
  </si>
  <si>
    <t>2º PAVIMENTO E COBERTURA</t>
  </si>
  <si>
    <t xml:space="preserve"> 5.1 </t>
  </si>
  <si>
    <t xml:space="preserve"> 5.1.1 </t>
  </si>
  <si>
    <t xml:space="preserve"> 5.2 </t>
  </si>
  <si>
    <t xml:space="preserve"> 5.2.1 </t>
  </si>
  <si>
    <t xml:space="preserve"> 5.2.2 </t>
  </si>
  <si>
    <t xml:space="preserve"> 5.2.3 </t>
  </si>
  <si>
    <t xml:space="preserve"> 5.2.4 </t>
  </si>
  <si>
    <t xml:space="preserve"> 5.2.5 </t>
  </si>
  <si>
    <t xml:space="preserve"> 5.2.6 </t>
  </si>
  <si>
    <t xml:space="preserve"> 5.2.7 </t>
  </si>
  <si>
    <t xml:space="preserve"> 5.2.8 </t>
  </si>
  <si>
    <t xml:space="preserve"> 5.2.9 </t>
  </si>
  <si>
    <t xml:space="preserve"> 5.2.10 </t>
  </si>
  <si>
    <t xml:space="preserve"> 5.2.11 </t>
  </si>
  <si>
    <t xml:space="preserve"> 5.2.12 </t>
  </si>
  <si>
    <t xml:space="preserve"> 100717UD-UFMA </t>
  </si>
  <si>
    <t>Lixamento e limpeza manual de armação, para retirada de corrosão, empregando escova de aço.</t>
  </si>
  <si>
    <t xml:space="preserve"> 5.2.13 </t>
  </si>
  <si>
    <t xml:space="preserve"> 5.3 </t>
  </si>
  <si>
    <t xml:space="preserve"> 5.3.1 </t>
  </si>
  <si>
    <t xml:space="preserve"> 5.3.2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</si>
  <si>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</si>
  <si>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</si>
  <si>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</si>
  <si>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</si>
  <si>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</si>
  <si>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</si>
  <si>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</si>
  <si>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</si>
  <si>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</si>
  <si>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</si>
  <si>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</si>
  <si>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91341U.D2-UFMA </t>
  </si>
  <si>
    <t>Janela em alumínio de correr, tipo veneziana, med.(2,00x0,50)m,quatro folhas, inclusive guarnição, fixação c/parafusos, trilho inferior e superior e fechadura.</t>
  </si>
  <si>
    <t xml:space="preserve"> 5.5.6 </t>
  </si>
  <si>
    <t xml:space="preserve"> 12020401-UFMA </t>
  </si>
  <si>
    <t xml:space="preserve"> 5.5.7 </t>
  </si>
  <si>
    <t xml:space="preserve"> 5.5.8 </t>
  </si>
  <si>
    <t xml:space="preserve"> 73838/1U.D3-UFMA </t>
  </si>
  <si>
    <t>Porta de vidro temperado 10mm med.(2,90x2,60)m, uma folha fixa, duas folhas de abrir e bandeira h=0,50 m; com mola hidráulica, puxadores, acessórios e jateamento completa.</t>
  </si>
  <si>
    <t xml:space="preserve"> 5.5.9 </t>
  </si>
  <si>
    <t xml:space="preserve"> 5.5.10 </t>
  </si>
  <si>
    <t xml:space="preserve"> 5.5.11 </t>
  </si>
  <si>
    <t xml:space="preserve"> 5.5.12 </t>
  </si>
  <si>
    <t xml:space="preserve"> 5.5.13 </t>
  </si>
  <si>
    <t xml:space="preserve"> 5.5.14 </t>
  </si>
  <si>
    <t xml:space="preserve"> 5.5.15 </t>
  </si>
  <si>
    <t xml:space="preserve"> 5.5.16 </t>
  </si>
  <si>
    <t xml:space="preserve"> 5.6 </t>
  </si>
  <si>
    <t xml:space="preserve"> 5.6.1 </t>
  </si>
  <si>
    <t xml:space="preserve"> 74131/5.D1 </t>
  </si>
  <si>
    <t>Quadro de montagem (480x380x220)mm, em chapa metálica, c/barramento trifásico e neutro, fornecimento e instalação.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</si>
  <si>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</si>
  <si>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</si>
  <si>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</si>
  <si>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</si>
  <si>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</si>
  <si>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</si>
  <si>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</si>
  <si>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</si>
  <si>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</si>
  <si>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>Disjuntor tripolar tipo din, corrente nominal de 25a - fornecimento e instalação. af_04/2016</t>
  </si>
  <si>
    <t xml:space="preserve"> 5.6.11 </t>
  </si>
  <si>
    <t>Disjuntor tripolar tipo din, corrente nominal de 32a - fornecimento e instalação. af_04/2016</t>
  </si>
  <si>
    <t xml:space="preserve"> 5.6.12 </t>
  </si>
  <si>
    <t xml:space="preserve"> 5.6.13 </t>
  </si>
  <si>
    <t xml:space="preserve"> 91872U.DRA-UFMA </t>
  </si>
  <si>
    <t>Eletroduto rígido roscável, PVC, 32 mm (1"), instalado em parede, inclusive rasgo e conexões.</t>
  </si>
  <si>
    <t>Ponto de iluminção, c/eletroduto rígido soldável 25mm 3/4"), cabo c/isolação(0,6 a 1)Kv, caixa elétrica, rasgo, quebra e chumbamento.(ARANDELA)</t>
  </si>
  <si>
    <t xml:space="preserve"> 5.7 </t>
  </si>
  <si>
    <t>SPDA</t>
  </si>
  <si>
    <t xml:space="preserve"> 5.7.1 </t>
  </si>
  <si>
    <t xml:space="preserve"> 5.7.2 </t>
  </si>
  <si>
    <t xml:space="preserve"> 15050102-UFMA </t>
  </si>
  <si>
    <t>Captor Terminal aéreo tipo curto sem bandeirinha c/fixação na base</t>
  </si>
  <si>
    <t xml:space="preserve"> 5.7.3 </t>
  </si>
  <si>
    <t xml:space="preserve"> 5.7.4 </t>
  </si>
  <si>
    <t>Eletroduto rígido roscável, PVC, 60 mm (2"), aparente, instalado em parede.</t>
  </si>
  <si>
    <t xml:space="preserve"> 5.7.5 </t>
  </si>
  <si>
    <t xml:space="preserve"> 5.7.6 </t>
  </si>
  <si>
    <t xml:space="preserve"> 96985UD-UFMA </t>
  </si>
  <si>
    <t>Haste de aterramento 5/8" x 3,00m, p/SPDA - fornecimento e instalação, inclusive conector tipo grampo.</t>
  </si>
  <si>
    <t xml:space="preserve"> 5.7.7 </t>
  </si>
  <si>
    <t>Captor tipo franklin para spda - fornecimento e instalação. af_12/2017</t>
  </si>
  <si>
    <t xml:space="preserve"> 5.7.8 </t>
  </si>
  <si>
    <t xml:space="preserve"> 15050101-UFMA </t>
  </si>
  <si>
    <t>Caixa de Equalização-BEP,  para 09 terminais.</t>
  </si>
  <si>
    <t xml:space="preserve"> 5.7.9 </t>
  </si>
  <si>
    <t xml:space="preserve"> 43098D-UFMA </t>
  </si>
  <si>
    <t>Caixa de passagem eletrica de parede, de sobrepor, em termoplastico / pvc, com tampa aparafusa, dimensoes 200 x 200 x *100* mm</t>
  </si>
  <si>
    <t xml:space="preserve"> 5.8 </t>
  </si>
  <si>
    <t xml:space="preserve"> 5.8.1 </t>
  </si>
  <si>
    <t xml:space="preserve"> 5.8.2 </t>
  </si>
  <si>
    <t xml:space="preserve"> 5.8.3 </t>
  </si>
  <si>
    <t xml:space="preserve"> 5.8.4 </t>
  </si>
  <si>
    <t xml:space="preserve"> 89403U.DAP-UFMA </t>
  </si>
  <si>
    <t>Tubo PVC  soldável  32mm, aparente, instalado em ramal de distribuição de água,  inclusive conexões.</t>
  </si>
  <si>
    <t xml:space="preserve"> 5.8.5 </t>
  </si>
  <si>
    <t xml:space="preserve"> 5.8.6 </t>
  </si>
  <si>
    <t xml:space="preserve"> 5.9 </t>
  </si>
  <si>
    <t xml:space="preserve"> 5.9.1 </t>
  </si>
  <si>
    <t xml:space="preserve"> 5.9.2 </t>
  </si>
  <si>
    <t xml:space="preserve"> 5.9.3 </t>
  </si>
  <si>
    <t xml:space="preserve"> 5.9.4 </t>
  </si>
  <si>
    <t xml:space="preserve"> 5.9.5 </t>
  </si>
  <si>
    <t xml:space="preserve"> 5.10 </t>
  </si>
  <si>
    <t xml:space="preserve"> 5.10.1 </t>
  </si>
  <si>
    <t xml:space="preserve"> 5.10.2 </t>
  </si>
  <si>
    <t xml:space="preserve"> 5.10.3 </t>
  </si>
  <si>
    <t xml:space="preserve"> 5.10.4 </t>
  </si>
  <si>
    <t xml:space="preserve"> 5.10.5 </t>
  </si>
  <si>
    <t xml:space="preserve"> 5.10.6 </t>
  </si>
  <si>
    <t xml:space="preserve"> 5.10.7 </t>
  </si>
  <si>
    <t xml:space="preserve"> 5.10.8 </t>
  </si>
  <si>
    <t xml:space="preserve"> 5.10.9 </t>
  </si>
  <si>
    <t xml:space="preserve"> 5.10.10 </t>
  </si>
  <si>
    <t xml:space="preserve"> 5.10.11 </t>
  </si>
  <si>
    <t xml:space="preserve"> 5.10.12 </t>
  </si>
  <si>
    <t xml:space="preserve"> 18040404.1-UFMA </t>
  </si>
  <si>
    <t>Sistema de pressurização formado por duas bombas 5CV, manômetro (0 a 10)kg/cm2, pressostato (0 a 6)kg/cm2, tanque de pressão 10 litros, registros de gaveta 2 1/2  e válvula de retenção vertical, completo.</t>
  </si>
  <si>
    <t xml:space="preserve"> 5.11 </t>
  </si>
  <si>
    <t xml:space="preserve"> 5.11.1 </t>
  </si>
  <si>
    <t xml:space="preserve"> 5.11.2 </t>
  </si>
  <si>
    <t xml:space="preserve"> 5.11.3 </t>
  </si>
  <si>
    <t xml:space="preserve"> 5.11.4 </t>
  </si>
  <si>
    <t xml:space="preserve"> 5.11.5 </t>
  </si>
  <si>
    <t xml:space="preserve"> 5.12 </t>
  </si>
  <si>
    <t xml:space="preserve"> 5.12.1 </t>
  </si>
  <si>
    <t xml:space="preserve"> 5.12.1.1 </t>
  </si>
  <si>
    <t xml:space="preserve"> 5.12.1.2 </t>
  </si>
  <si>
    <t xml:space="preserve"> 5.12.2 </t>
  </si>
  <si>
    <t xml:space="preserve"> 5.12.2.1 </t>
  </si>
  <si>
    <t xml:space="preserve"> 5.12.2.2 </t>
  </si>
  <si>
    <t xml:space="preserve"> 5.12.2.3 </t>
  </si>
  <si>
    <t xml:space="preserve"> 5.12.2.4 </t>
  </si>
  <si>
    <t xml:space="preserve"> 5.12.2.5 </t>
  </si>
  <si>
    <t xml:space="preserve"> 5.12.2.6 </t>
  </si>
  <si>
    <t xml:space="preserve"> 5.12.2.7 </t>
  </si>
  <si>
    <t xml:space="preserve"> 5.12.2.8 </t>
  </si>
  <si>
    <t xml:space="preserve"> 5.12.3 </t>
  </si>
  <si>
    <t xml:space="preserve"> 5.12.3.1 </t>
  </si>
  <si>
    <t xml:space="preserve"> 5.12.3.2 </t>
  </si>
  <si>
    <t xml:space="preserve"> 5.12.3.3 </t>
  </si>
  <si>
    <t xml:space="preserve"> 5.12.4 </t>
  </si>
  <si>
    <t>Rodapé, Peitoril e Soleiras</t>
  </si>
  <si>
    <t xml:space="preserve"> 5.12.4.1 </t>
  </si>
  <si>
    <t xml:space="preserve"> 5.12.4.2 </t>
  </si>
  <si>
    <t xml:space="preserve"> 5.12.4.3 </t>
  </si>
  <si>
    <t xml:space="preserve"> 5.12.4.4 </t>
  </si>
  <si>
    <t xml:space="preserve"> 5.14 </t>
  </si>
  <si>
    <t xml:space="preserve"> 5.14.1 </t>
  </si>
  <si>
    <t xml:space="preserve"> 94494UD-UFMA </t>
  </si>
  <si>
    <t>Registro de gaveta bruto, em latão, roscável, Ø 25mm (3/4"), fornecido e instalado em reservação, inclusive conexões.</t>
  </si>
  <si>
    <t xml:space="preserve"> 94495UD-UFMA </t>
  </si>
  <si>
    <t>Registro de gaveta bruto, em latão, roscável, Ø 32mm (1"), fornecido e instalado em reservação, inclusive conexões.</t>
  </si>
  <si>
    <t xml:space="preserve"> 94793UD-UFMA </t>
  </si>
  <si>
    <t>Registro de gaveta bruto em latão, roscável Ø 40mm (1. 1/4"), c/acabamento e canopla cromados, instalado em reservação de água, inclusive conexões .</t>
  </si>
  <si>
    <t>Válvula de descarga metálica, base 1 1/2 ", acabamento metalico cromado - fornecimento e instalação. Af_01/2019</t>
  </si>
  <si>
    <t xml:space="preserve"> 5.15.1 </t>
  </si>
  <si>
    <t xml:space="preserve"> 5.15.2 </t>
  </si>
  <si>
    <t xml:space="preserve"> 25040101-UFMA </t>
  </si>
  <si>
    <t>Escada fixa tipo marinheiro de  largura 0,50m; composta p/montantes em barra chata (2x1/4)"  e degraus em vegalhão Ø 5/8 a cada 25cm.</t>
  </si>
  <si>
    <t xml:space="preserve"> 25040102-UFMA </t>
  </si>
  <si>
    <t>Escada fixa tipo marinheiro de largura 0,50m; composta p/montantes em barra chata (2x1/4)", degraus em vegalhão Ø 5/8" a cada 25cm e gaiola de proteção primeiro vão, formada p/quatro barramantos verticais  e aneis horizontais inferior e superior c/diâmetros (0,70 e 0,60)m, respectivamente, em barra chata (1 1/2x1/4)".</t>
  </si>
  <si>
    <t xml:space="preserve"> 25040103-UFMA </t>
  </si>
  <si>
    <t>Escada fixa tipo marinheiro de largura 0,50m; composta p/montantes em barra chata (2x1/4)", degraus em vegalhão Ø 5/8" a cada 25cm e gaiola de proteção vão intermediário, formada p/quatro barramantos verticais e anel horizontal superior c/diâmetros 0,60m, em barra chata (1 1/2x1/4)".</t>
  </si>
  <si>
    <t xml:space="preserve"> 5.16 </t>
  </si>
  <si>
    <t xml:space="preserve"> 5.16.1 </t>
  </si>
  <si>
    <t xml:space="preserve"> 84679UD-UFMA </t>
  </si>
  <si>
    <t>Pintura imunizante para madeira utilizando óleo diesel queimado, duas demaos.</t>
  </si>
  <si>
    <t xml:space="preserve"> 6 </t>
  </si>
  <si>
    <t>TRANSPORTES DE MATERIAL MINERAL</t>
  </si>
  <si>
    <t xml:space="preserve"> 6.1 </t>
  </si>
  <si>
    <t xml:space="preserve"> 93590U.D1-UFMA </t>
  </si>
  <si>
    <t>Transporte de brita em caminhão basculante 10 m³, em via urbana pavimentada, DMT acima de 30km (Rosário x São Luis, 70km).</t>
  </si>
  <si>
    <t xml:space="preserve"> 6.2 </t>
  </si>
  <si>
    <t xml:space="preserve"> 93590U.D2-UFMA </t>
  </si>
  <si>
    <t>Transporte de areia grossa em caminhão basculante 10 m³, em via urbana pavimentada, DMT acima de 30km (Rio Munim x São Luis), 90km 0km).</t>
  </si>
  <si>
    <t xml:space="preserve"> 7 </t>
  </si>
  <si>
    <t>SERVIÇOS FINAIS</t>
  </si>
  <si>
    <t xml:space="preserve"> 7.1 </t>
  </si>
  <si>
    <t>Desmobilização - São Luís</t>
  </si>
  <si>
    <t xml:space="preserve"> 7.2 </t>
  </si>
  <si>
    <t>Limpeza final da obra</t>
  </si>
  <si>
    <t xml:space="preserve"> 7.3 </t>
  </si>
  <si>
    <t xml:space="preserve"> 01010204-UFMA </t>
  </si>
  <si>
    <t>Taxa da Prefeitura (Habite-se)</t>
  </si>
  <si>
    <t>Total sem BDI</t>
  </si>
  <si>
    <t>Total do BDI</t>
  </si>
  <si>
    <t>Total Geral</t>
  </si>
  <si>
    <t xml:space="preserve"> 98524 SINAPI</t>
  </si>
  <si>
    <t>Código/Banco</t>
  </si>
  <si>
    <t xml:space="preserve"> 92543-SINAPI</t>
  </si>
  <si>
    <t>BDI:  25,03%     BDI Dif: 19,83%</t>
  </si>
  <si>
    <t>PLANILHA ORÇAMENTÁRIA</t>
  </si>
  <si>
    <t>JUNHO/2020</t>
  </si>
  <si>
    <t xml:space="preserve">Orç. 04_R00-Junho/2020       LOCAL:Cidade Universitária Campus Dom Delgado- São Luís-MA                                                                                   Ref. SINAPI: Abril/2020                                                                                                                                                               </t>
  </si>
  <si>
    <t xml:space="preserve"> 00010775- SINAPI</t>
  </si>
  <si>
    <t xml:space="preserve"> 00010777 -SINAPI</t>
  </si>
  <si>
    <t>2.1</t>
  </si>
  <si>
    <t>mês</t>
  </si>
  <si>
    <t xml:space="preserve"> 97634-SINAPI</t>
  </si>
  <si>
    <t xml:space="preserve"> 97622-SINAPI</t>
  </si>
  <si>
    <t xml:space="preserve"> 99059-SINAPI</t>
  </si>
  <si>
    <t xml:space="preserve"> 96523-SINAPI </t>
  </si>
  <si>
    <t xml:space="preserve"> 96527-SINAPI </t>
  </si>
  <si>
    <t>96617-SINAPI</t>
  </si>
  <si>
    <t xml:space="preserve"> 97084-SINAPI </t>
  </si>
  <si>
    <t xml:space="preserve"> 96546-SINAPI</t>
  </si>
  <si>
    <t xml:space="preserve"> 92762-SINAPI </t>
  </si>
  <si>
    <t xml:space="preserve"> 92769-SINAPI </t>
  </si>
  <si>
    <t xml:space="preserve"> 96535-SINAPI </t>
  </si>
  <si>
    <t xml:space="preserve"> 92422-SINAPI </t>
  </si>
  <si>
    <t xml:space="preserve"> 00001525-SINAPI</t>
  </si>
  <si>
    <t xml:space="preserve"> 74157/004-SINAPI </t>
  </si>
  <si>
    <t xml:space="preserve"> 93382-SINAPI </t>
  </si>
  <si>
    <t xml:space="preserve"> 92759-SINAPI </t>
  </si>
  <si>
    <t xml:space="preserve"> 92760-SINAPI </t>
  </si>
  <si>
    <t xml:space="preserve"> 92763-SINAPI </t>
  </si>
  <si>
    <t xml:space="preserve"> 92764-SINAPI </t>
  </si>
  <si>
    <t xml:space="preserve"> 92768-SINAPI </t>
  </si>
  <si>
    <t xml:space="preserve"> 92770-SINAPI </t>
  </si>
  <si>
    <t xml:space="preserve"> 92456-SINAPI </t>
  </si>
  <si>
    <t xml:space="preserve"> 92485-SINAPI </t>
  </si>
  <si>
    <t xml:space="preserve"> 00001525-SINAPI </t>
  </si>
  <si>
    <t xml:space="preserve"> 92873-SINAPI </t>
  </si>
  <si>
    <t xml:space="preserve"> 95935-SINAPI </t>
  </si>
  <si>
    <t xml:space="preserve"> 95944-SINAPI </t>
  </si>
  <si>
    <t xml:space="preserve"> 95947-SINAPI </t>
  </si>
  <si>
    <t xml:space="preserve"> 79627-SINAPI </t>
  </si>
  <si>
    <t xml:space="preserve"> 3.3.3</t>
  </si>
  <si>
    <t xml:space="preserve"> 3.3.2</t>
  </si>
  <si>
    <t xml:space="preserve"> 92543-SINAPI </t>
  </si>
  <si>
    <t xml:space="preserve"> 94210-SINAPI </t>
  </si>
  <si>
    <t xml:space="preserve"> 90790-SINAPI </t>
  </si>
  <si>
    <t xml:space="preserve"> 100675-SINAPI </t>
  </si>
  <si>
    <t xml:space="preserve"> 91341-SINAPI </t>
  </si>
  <si>
    <t xml:space="preserve"> 91306-SINAPI </t>
  </si>
  <si>
    <t xml:space="preserve"> 74131/005-UFMA </t>
  </si>
  <si>
    <t xml:space="preserve"> 74131/006-UFMA </t>
  </si>
  <si>
    <t xml:space="preserve"> 93673-SINAPI </t>
  </si>
  <si>
    <t xml:space="preserve"> 92980-SINAPI </t>
  </si>
  <si>
    <t xml:space="preserve"> 92982-SINAPI </t>
  </si>
  <si>
    <t xml:space="preserve"> 93653-SINAPI </t>
  </si>
  <si>
    <t xml:space="preserve"> 93654-SINAPI </t>
  </si>
  <si>
    <t xml:space="preserve"> 93655-SINAPI </t>
  </si>
  <si>
    <t xml:space="preserve"> 93656-SINAPI </t>
  </si>
  <si>
    <t xml:space="preserve"> 93670-SINAPI </t>
  </si>
  <si>
    <t xml:space="preserve"> 93671-SINAPI </t>
  </si>
  <si>
    <t xml:space="preserve"> 93672-SINAPI </t>
  </si>
  <si>
    <t xml:space="preserve"> 91953-SINAPI  </t>
  </si>
  <si>
    <t xml:space="preserve"> 91959-SINAPI  </t>
  </si>
  <si>
    <t xml:space="preserve"> 91967-SINAPI  </t>
  </si>
  <si>
    <t xml:space="preserve"> 91955-SINAPI  </t>
  </si>
  <si>
    <t xml:space="preserve"> 74131/004-SINAPI  </t>
  </si>
  <si>
    <t xml:space="preserve"> 92980-SINAPI  </t>
  </si>
  <si>
    <t xml:space="preserve"> 97892-SINAPI  </t>
  </si>
  <si>
    <t xml:space="preserve"> 96985-SINAPI  </t>
  </si>
  <si>
    <t xml:space="preserve"> 98560-SINAPI  </t>
  </si>
  <si>
    <t xml:space="preserve"> 98546-SINAPI  </t>
  </si>
  <si>
    <t xml:space="preserve"> 87882-SINAPI  </t>
  </si>
  <si>
    <t xml:space="preserve"> 87879-SINAPI  </t>
  </si>
  <si>
    <t xml:space="preserve"> 87905-SINAPI  </t>
  </si>
  <si>
    <t xml:space="preserve"> 99814-SINAPI  </t>
  </si>
  <si>
    <t xml:space="preserve"> 87251-SINAPI  </t>
  </si>
  <si>
    <t xml:space="preserve"> 95241-SINAPI  </t>
  </si>
  <si>
    <t xml:space="preserve"> 87630-SINAPI  </t>
  </si>
  <si>
    <t xml:space="preserve"> 72137-SINAPI  </t>
  </si>
  <si>
    <t xml:space="preserve"> 98679-SINAPI  </t>
  </si>
  <si>
    <t xml:space="preserve"> 98671-SINAPI  </t>
  </si>
  <si>
    <t xml:space="preserve"> 98673-SINAPI  </t>
  </si>
  <si>
    <t xml:space="preserve"> 98685-SINAPI  </t>
  </si>
  <si>
    <t xml:space="preserve"> 96114-SINAPI  </t>
  </si>
  <si>
    <t xml:space="preserve"> 86942-SINAPI  </t>
  </si>
  <si>
    <t xml:space="preserve"> 86927-SINAPI  </t>
  </si>
  <si>
    <t xml:space="preserve"> 74234/001-SINAPI  </t>
  </si>
  <si>
    <t xml:space="preserve"> 95547-SINAPI  </t>
  </si>
  <si>
    <t xml:space="preserve"> 88571-SINAPI  </t>
  </si>
  <si>
    <t xml:space="preserve"> 85005-SINAPI  </t>
  </si>
  <si>
    <t xml:space="preserve"> 83486-SINAPI  </t>
  </si>
  <si>
    <t xml:space="preserve"> 97906UD-UFMA </t>
  </si>
  <si>
    <t xml:space="preserve">LSH.:84,19%         </t>
  </si>
  <si>
    <t xml:space="preserve"> 97622  SINAPI</t>
  </si>
  <si>
    <t xml:space="preserve"> 97634  SINAPI</t>
  </si>
  <si>
    <t xml:space="preserve"> 92759  SINAPI</t>
  </si>
  <si>
    <t xml:space="preserve"> 92762  SINAPI</t>
  </si>
  <si>
    <t xml:space="preserve"> 92768 SINAPI</t>
  </si>
  <si>
    <t xml:space="preserve"> 92769  SINAPI</t>
  </si>
  <si>
    <t xml:space="preserve"> 92422  SINAPI</t>
  </si>
  <si>
    <t xml:space="preserve"> 92456  SINAPI</t>
  </si>
  <si>
    <t xml:space="preserve"> 92485  SINAPI</t>
  </si>
  <si>
    <t xml:space="preserve"> 00001525  SINAPI</t>
  </si>
  <si>
    <t xml:space="preserve"> 92873  SINAPI</t>
  </si>
  <si>
    <t xml:space="preserve"> 79627  SINAPI</t>
  </si>
  <si>
    <t xml:space="preserve"> 90789  SINAPI</t>
  </si>
  <si>
    <t xml:space="preserve"> 100675 SINAPI</t>
  </si>
  <si>
    <t xml:space="preserve">73838/1U.D4-UFMA </t>
  </si>
  <si>
    <t xml:space="preserve"> 74131/005  SINAPI</t>
  </si>
  <si>
    <t xml:space="preserve"> 93653  SINAPI</t>
  </si>
  <si>
    <t xml:space="preserve"> 93654 SINAPI</t>
  </si>
  <si>
    <t xml:space="preserve"> 93655 SINAPI</t>
  </si>
  <si>
    <t xml:space="preserve"> 93656 SINAPI</t>
  </si>
  <si>
    <t xml:space="preserve"> 93672 SINAPI </t>
  </si>
  <si>
    <t xml:space="preserve"> 93673  SINAPI</t>
  </si>
  <si>
    <t xml:space="preserve"> 92980  SINAPI</t>
  </si>
  <si>
    <t xml:space="preserve"> 91953  SINAPI</t>
  </si>
  <si>
    <t xml:space="preserve"> 91959  SINAPI</t>
  </si>
  <si>
    <t xml:space="preserve"> 91979  SINAPI</t>
  </si>
  <si>
    <t xml:space="preserve">89448U.DAP-UFMA </t>
  </si>
  <si>
    <t xml:space="preserve">89402U.DAP-UFMA </t>
  </si>
  <si>
    <t xml:space="preserve"> 89707  SINAPI</t>
  </si>
  <si>
    <t xml:space="preserve">92367U.DAP-UFMA </t>
  </si>
  <si>
    <t xml:space="preserve"> 98560  SINAPI</t>
  </si>
  <si>
    <t xml:space="preserve"> 98555  SINAPI</t>
  </si>
  <si>
    <t xml:space="preserve"> 98546  SINAPI</t>
  </si>
  <si>
    <t xml:space="preserve"> 87882  SINAPI</t>
  </si>
  <si>
    <t xml:space="preserve"> 87879  SINAPI</t>
  </si>
  <si>
    <t xml:space="preserve"> 87905  SINAPI</t>
  </si>
  <si>
    <t xml:space="preserve"> 99814  SINAPI</t>
  </si>
  <si>
    <t xml:space="preserve"> 87630  SINAPI</t>
  </si>
  <si>
    <t xml:space="preserve"> 98685  SINAPI</t>
  </si>
  <si>
    <t xml:space="preserve"> 4.11</t>
  </si>
  <si>
    <t xml:space="preserve"> 4.11.1 </t>
  </si>
  <si>
    <t xml:space="preserve"> 4.11.2 </t>
  </si>
  <si>
    <t xml:space="preserve"> 4.11.3 </t>
  </si>
  <si>
    <t xml:space="preserve"> 86942  SINAPI</t>
  </si>
  <si>
    <t xml:space="preserve"> 4.11.4 </t>
  </si>
  <si>
    <t xml:space="preserve"> 4.11.5 </t>
  </si>
  <si>
    <t xml:space="preserve"> 4.11.6 </t>
  </si>
  <si>
    <t xml:space="preserve"> 4.11.7 </t>
  </si>
  <si>
    <t xml:space="preserve"> 4.11.8 </t>
  </si>
  <si>
    <t xml:space="preserve"> 4.11.9 </t>
  </si>
  <si>
    <t xml:space="preserve"> 4.11.10 </t>
  </si>
  <si>
    <t xml:space="preserve"> 4.11.11 </t>
  </si>
  <si>
    <t xml:space="preserve"> 95547  SINAPI</t>
  </si>
  <si>
    <t xml:space="preserve"> 4.11.12 </t>
  </si>
  <si>
    <t xml:space="preserve"> 88571 SINAPI</t>
  </si>
  <si>
    <t xml:space="preserve"> 4.11.13 </t>
  </si>
  <si>
    <t xml:space="preserve"> 4.11.14 </t>
  </si>
  <si>
    <t xml:space="preserve"> 85005  SINAPI</t>
  </si>
  <si>
    <t xml:space="preserve">93441.EAC1-UFMA </t>
  </si>
  <si>
    <t xml:space="preserve">89578U.DAP-UFMA </t>
  </si>
  <si>
    <t xml:space="preserve"> 4.14.3 </t>
  </si>
  <si>
    <t xml:space="preserve"> 4.14.4 </t>
  </si>
  <si>
    <t xml:space="preserve"> 4.14.5 </t>
  </si>
  <si>
    <t xml:space="preserve"> 92759 SINAPI</t>
  </si>
  <si>
    <t xml:space="preserve"> 92760 SINAPI</t>
  </si>
  <si>
    <t xml:space="preserve"> 92762 SINAPI</t>
  </si>
  <si>
    <t xml:space="preserve"> 92770  SINAPI</t>
  </si>
  <si>
    <t xml:space="preserve"> 92422 SINAPI</t>
  </si>
  <si>
    <t xml:space="preserve"> 92456 SINAPI</t>
  </si>
  <si>
    <t xml:space="preserve"> 92485 SINAPI</t>
  </si>
  <si>
    <t xml:space="preserve"> 00001525 SINAPI</t>
  </si>
  <si>
    <t xml:space="preserve"> 92873 SINAPI</t>
  </si>
  <si>
    <t xml:space="preserve"> 99814 SINAPI</t>
  </si>
  <si>
    <t xml:space="preserve"> 94210  SINAPI</t>
  </si>
  <si>
    <t xml:space="preserve"> 91341 SINAPI</t>
  </si>
  <si>
    <t>Tampa de visita de alumínio natural para caixa d'agua medindo (0,60x0,60)m</t>
  </si>
  <si>
    <t xml:space="preserve"> 91306  SINAPI</t>
  </si>
  <si>
    <t xml:space="preserve"> 74131/004  SINAPI</t>
  </si>
  <si>
    <t xml:space="preserve"> 93654  SINAPI</t>
  </si>
  <si>
    <t xml:space="preserve"> 93655  SINAPI</t>
  </si>
  <si>
    <t xml:space="preserve"> 93656  SINAPI</t>
  </si>
  <si>
    <t xml:space="preserve"> 93670  SINAPI</t>
  </si>
  <si>
    <t xml:space="preserve"> 93671 SINAPI</t>
  </si>
  <si>
    <t xml:space="preserve"> 93672 SINAPI</t>
  </si>
  <si>
    <t xml:space="preserve"> 93673 SINAPI</t>
  </si>
  <si>
    <t xml:space="preserve"> 92982  SINAPI</t>
  </si>
  <si>
    <t>91953 SINAPI</t>
  </si>
  <si>
    <t>91959 SINAPI</t>
  </si>
  <si>
    <t xml:space="preserve"> 91967  SINAPI</t>
  </si>
  <si>
    <t xml:space="preserve"> 91955  SINAPI</t>
  </si>
  <si>
    <t xml:space="preserve">89798U.DRA-UFMA </t>
  </si>
  <si>
    <t xml:space="preserve"> 87882 SINAPI</t>
  </si>
  <si>
    <t xml:space="preserve"> 87879 SINAPI</t>
  </si>
  <si>
    <t xml:space="preserve"> 87905 SINAPI</t>
  </si>
  <si>
    <t xml:space="preserve"> 5.13</t>
  </si>
  <si>
    <t xml:space="preserve"> 5.13.1 </t>
  </si>
  <si>
    <t xml:space="preserve"> 5.13.2 </t>
  </si>
  <si>
    <t xml:space="preserve"> 5.13.3 </t>
  </si>
  <si>
    <t xml:space="preserve"> 5.13.4 </t>
  </si>
  <si>
    <t xml:space="preserve"> 5.13.5 </t>
  </si>
  <si>
    <t xml:space="preserve"> 5.13.6 </t>
  </si>
  <si>
    <t xml:space="preserve"> 5.13.7 </t>
  </si>
  <si>
    <t xml:space="preserve"> 5.13.8 </t>
  </si>
  <si>
    <t xml:space="preserve"> 5.13.9 </t>
  </si>
  <si>
    <t xml:space="preserve"> 5.13.10 </t>
  </si>
  <si>
    <t xml:space="preserve"> 5.13.11 </t>
  </si>
  <si>
    <t xml:space="preserve"> 5.13.12 </t>
  </si>
  <si>
    <t>99635 SINAPI</t>
  </si>
  <si>
    <t xml:space="preserve"> 5.13.13 </t>
  </si>
  <si>
    <t xml:space="preserve"> 5.13.14 </t>
  </si>
  <si>
    <t xml:space="preserve"> 95547 SINAPI </t>
  </si>
  <si>
    <t xml:space="preserve"> 5.13.15 </t>
  </si>
  <si>
    <t>88571 SINAPI</t>
  </si>
  <si>
    <t xml:space="preserve"> 5.13.16 </t>
  </si>
  <si>
    <t xml:space="preserve"> 5.13.17 </t>
  </si>
  <si>
    <t xml:space="preserve"> 5.14.2</t>
  </si>
  <si>
    <t xml:space="preserve"> 5.14.3</t>
  </si>
  <si>
    <t xml:space="preserve"> 5.14.4</t>
  </si>
  <si>
    <t xml:space="preserve"> 5.14.5</t>
  </si>
  <si>
    <t xml:space="preserve"> 5.14.6</t>
  </si>
  <si>
    <t xml:space="preserve"> 5.14.7</t>
  </si>
  <si>
    <t xml:space="preserve"> 5.15</t>
  </si>
  <si>
    <t xml:space="preserve"> 5.16.2</t>
  </si>
  <si>
    <t xml:space="preserve"> 5.16.3</t>
  </si>
  <si>
    <t xml:space="preserve"> 5.16.4</t>
  </si>
  <si>
    <t xml:space="preserve"> 5.16.5</t>
  </si>
  <si>
    <t xml:space="preserve"> 5.16.6</t>
  </si>
  <si>
    <t xml:space="preserve"> 28010101/ UFMA </t>
  </si>
  <si>
    <t xml:space="preserve"> 9537  SINAPI</t>
  </si>
  <si>
    <t>Administração Local</t>
  </si>
  <si>
    <t>0201- BO- UFMA</t>
  </si>
  <si>
    <t xml:space="preserve">                    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</si>
  <si>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t xml:space="preserve">Maria de Lourdes Serêjo Pinto </t>
  </si>
  <si>
    <t>Leila Cardoso Azevêdo</t>
  </si>
  <si>
    <t>3.12.4</t>
  </si>
  <si>
    <t>3.12.3</t>
  </si>
  <si>
    <t>3.12.2</t>
  </si>
  <si>
    <t>Impermeabilização de superfície com emulsão asfáltica, 2 demãos af_06/2018</t>
  </si>
  <si>
    <t>Impermeabilização de floreira ou viga baldrame com argamassa de cimento e areia, com aditivo impermeabilizante, e = 2 cm. Af_06/2018</t>
  </si>
  <si>
    <t>98562-SINAPI</t>
  </si>
  <si>
    <t xml:space="preserve"> 98557-SINAPI</t>
  </si>
  <si>
    <t xml:space="preserve"> 3.11.5</t>
  </si>
  <si>
    <t xml:space="preserve"> 3.11.6</t>
  </si>
  <si>
    <t>Locacao de container 2,30 x 4,30 m, alt. 2,50 m, para sanitario, com 2 bacias,   4 chuveiros, 2 lavatorio e 2 mictorio</t>
  </si>
  <si>
    <t>Guindauto hidráulico, capacidade máxima de carga 6200 kg, momento máximo de carga 11,7 tm, alcance máximo horizontal 9,70 m, inclusive caminhão toco PBT 16.000 kg, potência de 189 cv - CHP diurno. Af_06/2014</t>
  </si>
  <si>
    <t>Guindauto hidráulico, capacidade máxima de carga 6200 kg, momento máximo de carga 11,7 tm, alcance máximo horizontal 9,70 m, inclusive caminhão toco PBT 16.000 kg, potência de 189 cv - CHI diurno. Af_06/2014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</si>
  <si>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</si>
  <si>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</si>
  <si>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</si>
  <si>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</si>
  <si>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</si>
  <si>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</si>
  <si>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5928-SINAPI</t>
  </si>
  <si>
    <t>5930-SINAPI</t>
  </si>
  <si>
    <t>h</t>
  </si>
  <si>
    <t>Engª Civil CONFEA 110.744.215-0</t>
  </si>
  <si>
    <t>Jorge Alberto Souza Rocha</t>
  </si>
  <si>
    <t>Engº Civil CONFEA 111.576.418-7</t>
  </si>
  <si>
    <r>
      <rPr>
        <b/>
        <sz val="8"/>
        <color indexed="8"/>
        <rFont val="Arial"/>
        <family val="2"/>
      </rPr>
      <t>Engª Civil CONFEA 110.718.088-0 Mat. SIAPE 1.027.896</t>
    </r>
  </si>
  <si>
    <t>Arquiteto e Urbanista CAU A92141-6</t>
  </si>
  <si>
    <t>Fábio Henrique Souza Costa</t>
  </si>
  <si>
    <t xml:space="preserve"> 5.16.7</t>
  </si>
  <si>
    <t>Pintura esmalte acetinado em madeira duas demãos, inclusive fundo nivelador branco e massa óleo, uma e duas demãos, respectivamente.</t>
  </si>
  <si>
    <t>73739/1UD-UFMA</t>
  </si>
  <si>
    <t xml:space="preserve"> 4.14.6</t>
  </si>
  <si>
    <t xml:space="preserve"> 3.18.9</t>
  </si>
  <si>
    <t xml:space="preserve"> 91872U.DAP-UFMA</t>
  </si>
  <si>
    <t>95468-UFMA</t>
  </si>
  <si>
    <t xml:space="preserve"> 95468-UFMA</t>
  </si>
  <si>
    <t>Dispositivo de proteção de surto (DPS), corrente nominal 45KA, 275V.</t>
  </si>
  <si>
    <t xml:space="preserve"> 93672U.D1-UFMA </t>
  </si>
  <si>
    <t>Fornecimento e instalação de poste de concreto DT com comprimento nominal de 12 m, carga nominal de 600 DAN, engastamento em  base concretada com 1 m de concreto e 0,8 m de solo.</t>
  </si>
  <si>
    <t xml:space="preserve"> 100615UD.1-UFMA </t>
  </si>
  <si>
    <t>Disjuntor tripolar tipo DIN, corrente nominal de 40A - fornecimento e instalação. Af_04/2016</t>
  </si>
  <si>
    <t>93672-SINAPI</t>
  </si>
  <si>
    <t xml:space="preserve"> 74130/010-SINAPI</t>
  </si>
  <si>
    <t>Disjuntor termomagnético tripolar em caixa moldada 250A 600V, fornecimento e instalação</t>
  </si>
  <si>
    <t xml:space="preserve"> 74130/007-SINAPI</t>
  </si>
  <si>
    <t xml:space="preserve"> 3.7.5</t>
  </si>
  <si>
    <t xml:space="preserve"> 3.7.6</t>
  </si>
  <si>
    <t xml:space="preserve"> 3.7.7</t>
  </si>
  <si>
    <t xml:space="preserve"> 3.7.8</t>
  </si>
  <si>
    <t xml:space="preserve"> 3.7.9</t>
  </si>
  <si>
    <t xml:space="preserve"> 3.7.10</t>
  </si>
  <si>
    <t xml:space="preserve"> 3.7.11</t>
  </si>
  <si>
    <t xml:space="preserve"> 3.7.12</t>
  </si>
  <si>
    <t xml:space="preserve"> 3.7.13</t>
  </si>
  <si>
    <t xml:space="preserve"> 3.7.14</t>
  </si>
  <si>
    <t xml:space="preserve"> 3.7.15</t>
  </si>
  <si>
    <t xml:space="preserve"> 3.7.16</t>
  </si>
  <si>
    <t xml:space="preserve"> 3.7.17</t>
  </si>
  <si>
    <t xml:space="preserve"> 3.7.18</t>
  </si>
  <si>
    <t>Avisador Sonoro tipo Sirene</t>
  </si>
  <si>
    <t xml:space="preserve"> 18040405-UFMA</t>
  </si>
  <si>
    <t xml:space="preserve"> 1.20</t>
  </si>
  <si>
    <t xml:space="preserve"> 1.21</t>
  </si>
  <si>
    <t>Luminária de emergência, com 30 lâmpadas led de 2 w, sem reator - fornecimento e instalação. Af_02/2020</t>
  </si>
  <si>
    <t xml:space="preserve"> 97599-SINAPI</t>
  </si>
  <si>
    <t>Assento sanitário convencional - fornecimento e instalação. Af_01/2020</t>
  </si>
  <si>
    <t>100849-SINAPI</t>
  </si>
  <si>
    <t>Barra de apoio reta, em aco inox polido, comprimento 80 cm,  fixada na parede - fornecimento e instalação. Af_01/2020</t>
  </si>
  <si>
    <t>100868-SINAPI</t>
  </si>
  <si>
    <t xml:space="preserve"> 4.5.10</t>
  </si>
  <si>
    <t xml:space="preserve"> 4.5.11</t>
  </si>
  <si>
    <t xml:space="preserve"> 4.5.12</t>
  </si>
  <si>
    <t xml:space="preserve"> 4.5.13</t>
  </si>
  <si>
    <t xml:space="preserve"> 4.5.14</t>
  </si>
  <si>
    <t xml:space="preserve"> 4.5.15</t>
  </si>
  <si>
    <t xml:space="preserve"> 4.5.16</t>
  </si>
  <si>
    <t xml:space="preserve"> 4.5.17</t>
  </si>
  <si>
    <t xml:space="preserve"> 4.5.18</t>
  </si>
  <si>
    <t xml:space="preserve"> 4.5.19</t>
  </si>
  <si>
    <t xml:space="preserve"> 4.5.20</t>
  </si>
  <si>
    <t xml:space="preserve"> 4.5.21</t>
  </si>
  <si>
    <t xml:space="preserve"> 4.5.22</t>
  </si>
  <si>
    <t xml:space="preserve"> 4.5.23</t>
  </si>
  <si>
    <t xml:space="preserve"> 4.5.24</t>
  </si>
  <si>
    <t xml:space="preserve"> 4.5.25</t>
  </si>
  <si>
    <t xml:space="preserve"> 4.5.26</t>
  </si>
  <si>
    <t xml:space="preserve"> 4.5.27</t>
  </si>
  <si>
    <t xml:space="preserve"> 4.5.28</t>
  </si>
  <si>
    <t xml:space="preserve"> 18040405-UFMA </t>
  </si>
  <si>
    <t xml:space="preserve"> 4.11.14</t>
  </si>
  <si>
    <t xml:space="preserve"> 100868-SINAPI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</si>
  <si>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</si>
  <si>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 xml:space="preserve"> 92566  SINAPI</t>
  </si>
  <si>
    <t xml:space="preserve"> 5.13.18</t>
  </si>
  <si>
    <t xml:space="preserve"> 5.13.19</t>
  </si>
  <si>
    <t>Cordoalha de cobre nu 35 mm², não enterrada, com suporte e fixação.</t>
  </si>
  <si>
    <t>Cordoalha de cobre nu 50 mm², enterrada, sem isolador - fornecimento e instalação, inclusive escavação.</t>
  </si>
  <si>
    <t xml:space="preserve"> 96973UD-UFMA </t>
  </si>
  <si>
    <t xml:space="preserve"> 96977UD-UFMA </t>
  </si>
  <si>
    <t xml:space="preserve"> 93009U.DAP-UFMA </t>
  </si>
  <si>
    <t xml:space="preserve"> 96989-SINAPI</t>
  </si>
  <si>
    <t xml:space="preserve"> 97063UD-UFMA </t>
  </si>
  <si>
    <t xml:space="preserve"> 97064UD-UFMA </t>
  </si>
  <si>
    <t xml:space="preserve"> 85005-SINAPI </t>
  </si>
  <si>
    <t xml:space="preserve"> 3.14.22</t>
  </si>
  <si>
    <t xml:space="preserve"> 3.14.23</t>
  </si>
  <si>
    <t xml:space="preserve"> 3.14.24</t>
  </si>
  <si>
    <t xml:space="preserve"> 5.6.14</t>
  </si>
  <si>
    <t xml:space="preserve"> 5.6.15</t>
  </si>
  <si>
    <t xml:space="preserve"> 5.6.16</t>
  </si>
  <si>
    <t xml:space="preserve"> 5.6.17</t>
  </si>
  <si>
    <t xml:space="preserve"> 5.6.18</t>
  </si>
  <si>
    <t xml:space="preserve"> 5.6.19</t>
  </si>
  <si>
    <t xml:space="preserve"> 5.6.20</t>
  </si>
  <si>
    <t xml:space="preserve"> 5.6.21</t>
  </si>
  <si>
    <t xml:space="preserve"> 5.6.22</t>
  </si>
  <si>
    <t xml:space="preserve"> 5.6.23</t>
  </si>
  <si>
    <t xml:space="preserve"> 5.6.24</t>
  </si>
  <si>
    <t xml:space="preserve"> 5.6.25</t>
  </si>
  <si>
    <t xml:space="preserve"> 5.6.26</t>
  </si>
  <si>
    <t xml:space="preserve"> 5.6.27</t>
  </si>
  <si>
    <t xml:space="preserve"> 5.6.28</t>
  </si>
  <si>
    <t xml:space="preserve"> 5.6.29</t>
  </si>
  <si>
    <t xml:space="preserve"> 5.6.30</t>
  </si>
  <si>
    <t xml:space="preserve"> 5.6.31</t>
  </si>
  <si>
    <t xml:space="preserve"> 5.6.32</t>
  </si>
  <si>
    <t xml:space="preserve"> 5.6.33</t>
  </si>
  <si>
    <t xml:space="preserve"> 5.6.34</t>
  </si>
  <si>
    <t xml:space="preserve"> 5.6.35</t>
  </si>
  <si>
    <t>UNIVERSIDADE FEDERAL DO MARANHÃO</t>
  </si>
  <si>
    <t>SUPERINTENDÊNCIA DE INFRAESTRUTURA</t>
  </si>
  <si>
    <t>Diretoria de Planejamento Engenharia e Controle</t>
  </si>
  <si>
    <t>Divisão de Obras e Sustentabilidade/ Orçamentação</t>
  </si>
  <si>
    <t>Concreto usinado bombeavel, classe de resistencia c30, com brita 0 e 1, slump = 100 +/- 20 mm, inclui servico de bombeamento (NBR 8953)</t>
  </si>
  <si>
    <t>OBJETO: Complementação da Ampliação da Diretoria Interdisciplinar de Tecnologia na Educação-DINTE</t>
  </si>
  <si>
    <t xml:space="preserve"> 16.113.000722. SER -UFMA</t>
  </si>
  <si>
    <t>Locacao de andaime metalico tubular de encaixe, tipo de torre, com largura de 1 ate 1,5 m e altura de *1,00* m</t>
  </si>
  <si>
    <t>Locação de andaime metálico tipo fachadeiro, largura de 1,20 m, altura por peca de 2,0 m, incluindo sapatas e itens necessários a instalação</t>
  </si>
  <si>
    <t xml:space="preserve"> 10527UD-UFMA </t>
  </si>
  <si>
    <t xml:space="preserve"> 20193UD-UFMA </t>
  </si>
  <si>
    <t>Montagem e desmontagem de andaime modular fachadeiro, com piso metálico, para edificações com múltiplos pavimentos.</t>
  </si>
  <si>
    <t>Montagem e desmontagem de andaime tubular tipo torre.</t>
  </si>
  <si>
    <t xml:space="preserve"> 1.22</t>
  </si>
  <si>
    <t xml:space="preserve"> 1.23</t>
  </si>
  <si>
    <r>
      <t xml:space="preserve">Importa o presente orçamento no valor Global </t>
    </r>
    <r>
      <rPr>
        <b/>
        <sz val="10"/>
        <rFont val="Arial"/>
        <family val="2"/>
      </rPr>
      <t>R$ 1.339.656,10</t>
    </r>
    <r>
      <rPr>
        <sz val="10"/>
        <rFont val="Arial"/>
        <family val="2"/>
      </rPr>
      <t xml:space="preserve"> (Um milhão, trezentos e trinta e nove mil,seiscentos e cinquenta e seis reais e dez centavos).</t>
    </r>
  </si>
  <si>
    <t>16.113.000722.SER-UFMA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</si>
</sst>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8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Lucida Calligraphy"/>
      <family val="4"/>
    </font>
    <font>
      <b/>
      <sz val="8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rgb="FF000000"/>
      <name val="Lucida Calligraphy"/>
      <family val="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16" fillId="0" borderId="0"/>
  </cellStyleXfs>
  <cellXfs count="167">
    <xf numFmtId="0" fontId="0" fillId="0" borderId="0" xfId="0"/>
    <xf numFmtId="4" fontId="15" fillId="0" borderId="5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vertical="center" wrapText="1"/>
    </xf>
    <xf numFmtId="49" fontId="15" fillId="0" borderId="5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2" fillId="2" borderId="4" xfId="0" applyNumberFormat="1" applyFont="1" applyFill="1" applyBorder="1" applyAlignment="1">
      <alignment horizontal="right" vertical="center" wrapText="1"/>
    </xf>
    <xf numFmtId="4" fontId="12" fillId="2" borderId="5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4" fontId="8" fillId="4" borderId="5" xfId="0" applyNumberFormat="1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4" fontId="12" fillId="3" borderId="5" xfId="0" applyNumberFormat="1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164" fontId="12" fillId="5" borderId="4" xfId="0" applyNumberFormat="1" applyFont="1" applyFill="1" applyBorder="1" applyAlignment="1">
      <alignment horizontal="right" vertical="center" wrapText="1"/>
    </xf>
    <xf numFmtId="4" fontId="12" fillId="5" borderId="4" xfId="0" applyNumberFormat="1" applyFont="1" applyFill="1" applyBorder="1" applyAlignment="1">
      <alignment horizontal="right" vertical="center" wrapText="1"/>
    </xf>
    <xf numFmtId="4" fontId="12" fillId="5" borderId="9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left" vertical="center" wrapText="1"/>
    </xf>
    <xf numFmtId="164" fontId="12" fillId="4" borderId="4" xfId="0" applyNumberFormat="1" applyFont="1" applyFill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4" fontId="12" fillId="4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>
      <alignment horizontal="right" vertical="center" wrapText="1"/>
    </xf>
    <xf numFmtId="4" fontId="12" fillId="5" borderId="5" xfId="0" applyNumberFormat="1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6" fillId="4" borderId="9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 wrapText="1"/>
    </xf>
    <xf numFmtId="4" fontId="6" fillId="5" borderId="10" xfId="0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4" fontId="14" fillId="2" borderId="8" xfId="0" applyNumberFormat="1" applyFont="1" applyFill="1" applyBorder="1" applyAlignment="1">
      <alignment vertical="center"/>
    </xf>
    <xf numFmtId="4" fontId="14" fillId="2" borderId="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11" fillId="6" borderId="4" xfId="0" applyNumberFormat="1" applyFont="1" applyFill="1" applyBorder="1" applyAlignment="1">
      <alignment horizontal="right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 vertical="center" wrapText="1"/>
    </xf>
    <xf numFmtId="4" fontId="11" fillId="6" borderId="4" xfId="0" applyNumberFormat="1" applyFont="1" applyFill="1" applyBorder="1" applyAlignment="1">
      <alignment horizontal="right" vertical="center" wrapText="1"/>
    </xf>
    <xf numFmtId="4" fontId="11" fillId="6" borderId="5" xfId="0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center"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6" fillId="0" borderId="4" xfId="0" applyFont="1" applyBorder="1" applyAlignment="1">
      <alignment wrapText="1"/>
    </xf>
    <xf numFmtId="0" fontId="19" fillId="0" borderId="0" xfId="1" applyFont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top" wrapText="1"/>
    </xf>
    <xf numFmtId="0" fontId="10" fillId="7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 wrapText="1"/>
    </xf>
    <xf numFmtId="4" fontId="10" fillId="7" borderId="0" xfId="0" applyNumberFormat="1" applyFont="1" applyFill="1" applyBorder="1" applyAlignment="1">
      <alignment horizontal="right" vertical="top" wrapText="1"/>
    </xf>
    <xf numFmtId="0" fontId="10" fillId="7" borderId="0" xfId="0" applyFont="1" applyFill="1" applyBorder="1" applyAlignment="1">
      <alignment horizontal="right" vertical="top" wrapText="1"/>
    </xf>
    <xf numFmtId="0" fontId="10" fillId="7" borderId="27" xfId="0" applyFont="1" applyFill="1" applyBorder="1" applyAlignment="1">
      <alignment horizontal="right" vertical="top" wrapText="1"/>
    </xf>
    <xf numFmtId="0" fontId="0" fillId="0" borderId="28" xfId="0" applyBorder="1"/>
    <xf numFmtId="0" fontId="0" fillId="0" borderId="26" xfId="0" applyBorder="1"/>
    <xf numFmtId="0" fontId="0" fillId="0" borderId="29" xfId="0" applyBorder="1"/>
    <xf numFmtId="4" fontId="0" fillId="0" borderId="0" xfId="0" applyNumberFormat="1"/>
    <xf numFmtId="0" fontId="0" fillId="0" borderId="0" xfId="0" applyFill="1" applyBorder="1"/>
    <xf numFmtId="0" fontId="16" fillId="0" borderId="0" xfId="0" applyFont="1" applyBorder="1" applyAlignment="1">
      <alignment wrapText="1"/>
    </xf>
    <xf numFmtId="0" fontId="11" fillId="0" borderId="4" xfId="0" applyFont="1" applyFill="1" applyBorder="1" applyAlignment="1">
      <alignment horizontal="right"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4" fontId="15" fillId="0" borderId="12" xfId="1" applyNumberFormat="1" applyFont="1" applyFill="1" applyBorder="1" applyAlignment="1">
      <alignment horizontal="center" vertical="center" wrapText="1"/>
    </xf>
    <xf numFmtId="4" fontId="15" fillId="0" borderId="23" xfId="1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" fontId="10" fillId="7" borderId="31" xfId="0" applyNumberFormat="1" applyFont="1" applyFill="1" applyBorder="1" applyAlignment="1">
      <alignment horizontal="right" vertical="top" wrapText="1"/>
    </xf>
    <xf numFmtId="0" fontId="10" fillId="7" borderId="31" xfId="0" applyFont="1" applyFill="1" applyBorder="1" applyAlignment="1">
      <alignment horizontal="right" vertical="top" wrapText="1"/>
    </xf>
    <xf numFmtId="0" fontId="10" fillId="7" borderId="30" xfId="0" applyFont="1" applyFill="1" applyBorder="1" applyAlignment="1">
      <alignment horizontal="right" vertical="top" wrapText="1"/>
    </xf>
    <xf numFmtId="0" fontId="10" fillId="7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 wrapText="1"/>
    </xf>
    <xf numFmtId="4" fontId="10" fillId="7" borderId="0" xfId="0" applyNumberFormat="1" applyFont="1" applyFill="1" applyBorder="1" applyAlignment="1">
      <alignment horizontal="right" vertical="top" wrapText="1"/>
    </xf>
    <xf numFmtId="0" fontId="10" fillId="7" borderId="0" xfId="0" applyFont="1" applyFill="1" applyBorder="1" applyAlignment="1">
      <alignment horizontal="right" vertical="top" wrapText="1"/>
    </xf>
    <xf numFmtId="0" fontId="10" fillId="7" borderId="27" xfId="0" applyFont="1" applyFill="1" applyBorder="1" applyAlignment="1">
      <alignment horizontal="right" vertical="top" wrapText="1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27" fillId="0" borderId="0" xfId="1" applyFont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66675</xdr:rowOff>
    </xdr:from>
    <xdr:to>
      <xdr:col>1</xdr:col>
      <xdr:colOff>866775</xdr:colOff>
      <xdr:row>4</xdr:row>
      <xdr:rowOff>123825</xdr:rowOff>
    </xdr:to>
    <xdr:pic>
      <xdr:nvPicPr>
        <xdr:cNvPr id="2" name="Imagem 1" descr="C:\Users\CLAUDIO SANTOS\Desktop\BRASÃO OFICIAL UFM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675"/>
          <a:ext cx="9429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1"/>
  <sheetViews>
    <sheetView tabSelected="1" zoomScaleNormal="100" workbookViewId="0">
      <selection activeCell="A6" sqref="A6:L6"/>
    </sheetView>
  </sheetViews>
  <sheetFormatPr defaultRowHeight="14.25"/>
  <cols>
    <col min="1" max="1" width="7.625" customWidth="1"/>
    <col min="2" max="2" width="13.625" customWidth="1"/>
    <col min="3" max="3" width="57.875" customWidth="1"/>
    <col min="4" max="4" width="4.75" customWidth="1"/>
    <col min="5" max="5" width="8.75" customWidth="1"/>
    <col min="6" max="6" width="8.625" customWidth="1"/>
    <col min="7" max="8" width="8.5" customWidth="1"/>
    <col min="9" max="9" width="8.625" customWidth="1"/>
    <col min="10" max="10" width="9.5" customWidth="1"/>
    <col min="11" max="11" width="9.875" customWidth="1"/>
    <col min="12" max="12" width="11" customWidth="1"/>
    <col min="13" max="13" width="11.375" bestFit="1" customWidth="1"/>
  </cols>
  <sheetData>
    <row r="1" spans="1:12" ht="20.25">
      <c r="A1" s="151" t="s">
        <v>1334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2" ht="16.5" customHeight="1">
      <c r="A2" s="154" t="s">
        <v>1335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1:12" ht="15.75">
      <c r="A3" s="157" t="s">
        <v>1336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1:12" ht="15.75">
      <c r="A4" s="157" t="s">
        <v>1337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</row>
    <row r="5" spans="1:12" ht="15" thickBot="1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1:12">
      <c r="A6" s="119" t="s">
        <v>984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1"/>
    </row>
    <row r="7" spans="1:12" ht="24.75" customHeight="1">
      <c r="A7" s="122" t="s">
        <v>1339</v>
      </c>
      <c r="B7" s="123"/>
      <c r="C7" s="123"/>
      <c r="D7" s="123"/>
      <c r="E7" s="123"/>
      <c r="F7" s="123"/>
      <c r="G7" s="123"/>
      <c r="H7" s="123"/>
      <c r="I7" s="123"/>
      <c r="J7" s="124"/>
      <c r="K7" s="125" t="s">
        <v>983</v>
      </c>
      <c r="L7" s="1" t="s">
        <v>1071</v>
      </c>
    </row>
    <row r="8" spans="1:12" ht="19.5" customHeight="1" thickBot="1">
      <c r="A8" s="2" t="s">
        <v>986</v>
      </c>
      <c r="B8" s="3"/>
      <c r="C8" s="3"/>
      <c r="D8" s="4"/>
      <c r="E8" s="3"/>
      <c r="F8" s="3"/>
      <c r="G8" s="3"/>
      <c r="H8" s="3"/>
      <c r="I8" s="5"/>
      <c r="J8" s="115"/>
      <c r="K8" s="126"/>
      <c r="L8" s="6" t="s">
        <v>985</v>
      </c>
    </row>
    <row r="9" spans="1:12" ht="15">
      <c r="A9" s="127" t="s">
        <v>0</v>
      </c>
      <c r="B9" s="129" t="s">
        <v>981</v>
      </c>
      <c r="C9" s="131" t="s">
        <v>1</v>
      </c>
      <c r="D9" s="133" t="s">
        <v>2</v>
      </c>
      <c r="E9" s="135" t="s">
        <v>3</v>
      </c>
      <c r="F9" s="135" t="s">
        <v>4</v>
      </c>
      <c r="G9" s="137" t="s">
        <v>5</v>
      </c>
      <c r="H9" s="138"/>
      <c r="I9" s="139"/>
      <c r="J9" s="137" t="s">
        <v>6</v>
      </c>
      <c r="K9" s="138"/>
      <c r="L9" s="166"/>
    </row>
    <row r="10" spans="1:12" ht="15">
      <c r="A10" s="128"/>
      <c r="B10" s="130"/>
      <c r="C10" s="132"/>
      <c r="D10" s="134"/>
      <c r="E10" s="136"/>
      <c r="F10" s="136"/>
      <c r="G10" s="8" t="s">
        <v>7</v>
      </c>
      <c r="H10" s="8" t="s">
        <v>8</v>
      </c>
      <c r="I10" s="8" t="s">
        <v>6</v>
      </c>
      <c r="J10" s="8" t="s">
        <v>7</v>
      </c>
      <c r="K10" s="8" t="s">
        <v>8</v>
      </c>
      <c r="L10" s="9" t="s">
        <v>6</v>
      </c>
    </row>
    <row r="11" spans="1:12">
      <c r="A11" s="10" t="s">
        <v>9</v>
      </c>
      <c r="B11" s="11"/>
      <c r="C11" s="12" t="s">
        <v>10</v>
      </c>
      <c r="D11" s="12"/>
      <c r="E11" s="13"/>
      <c r="F11" s="12"/>
      <c r="G11" s="12"/>
      <c r="H11" s="12"/>
      <c r="I11" s="12"/>
      <c r="J11" s="14">
        <f>SUM(J12:J32)</f>
        <v>0</v>
      </c>
      <c r="K11" s="14">
        <f>SUM(K12:K32)</f>
        <v>0</v>
      </c>
      <c r="L11" s="15">
        <f>SUM(L12:L34)</f>
        <v>0</v>
      </c>
    </row>
    <row r="12" spans="1:12">
      <c r="A12" s="16" t="s">
        <v>11</v>
      </c>
      <c r="B12" s="17" t="s">
        <v>12</v>
      </c>
      <c r="C12" s="18" t="s">
        <v>13</v>
      </c>
      <c r="D12" s="19" t="s">
        <v>14</v>
      </c>
      <c r="E12" s="20">
        <v>1</v>
      </c>
      <c r="F12" s="21"/>
      <c r="G12" s="21"/>
      <c r="H12" s="21"/>
      <c r="I12" s="21">
        <f>TRUNC(F12 * (1 + 19.83 / 100), 2)</f>
        <v>0</v>
      </c>
      <c r="J12" s="21">
        <f t="shared" ref="J12:J34" si="0">TRUNC(E12 * G12, 2)</f>
        <v>0</v>
      </c>
      <c r="K12" s="21">
        <f t="shared" ref="K12:K34" si="1">L12 - J12</f>
        <v>0</v>
      </c>
      <c r="L12" s="22">
        <f>TRUNC(E12 * TRUNC(F12 * (1 + 19.83 / 100), 2), 2)</f>
        <v>0</v>
      </c>
    </row>
    <row r="13" spans="1:12">
      <c r="A13" s="16" t="s">
        <v>15</v>
      </c>
      <c r="B13" s="17" t="s">
        <v>16</v>
      </c>
      <c r="C13" s="18" t="s">
        <v>17</v>
      </c>
      <c r="D13" s="19" t="s">
        <v>18</v>
      </c>
      <c r="E13" s="20">
        <v>1125</v>
      </c>
      <c r="F13" s="21"/>
      <c r="G13" s="21"/>
      <c r="H13" s="21"/>
      <c r="I13" s="21">
        <f>TRUNC(F13 * (1 + 19.83 / 100), 2)</f>
        <v>0</v>
      </c>
      <c r="J13" s="21">
        <f t="shared" si="0"/>
        <v>0</v>
      </c>
      <c r="K13" s="21">
        <f t="shared" si="1"/>
        <v>0</v>
      </c>
      <c r="L13" s="22">
        <f>TRUNC(E13 * TRUNC(F13 * (1 + 19.83 / 100), 2), 2)</f>
        <v>0</v>
      </c>
    </row>
    <row r="14" spans="1:12">
      <c r="A14" s="16" t="s">
        <v>19</v>
      </c>
      <c r="B14" s="17" t="s">
        <v>980</v>
      </c>
      <c r="C14" s="18" t="s">
        <v>20</v>
      </c>
      <c r="D14" s="19" t="s">
        <v>18</v>
      </c>
      <c r="E14" s="20">
        <v>115</v>
      </c>
      <c r="F14" s="21"/>
      <c r="G14" s="21"/>
      <c r="H14" s="21"/>
      <c r="I14" s="21">
        <f t="shared" ref="I14:I22" si="2">TRUNC(F14 * (1 + 25.03 / 100), 2)</f>
        <v>0</v>
      </c>
      <c r="J14" s="21">
        <f t="shared" si="0"/>
        <v>0</v>
      </c>
      <c r="K14" s="21">
        <f t="shared" si="1"/>
        <v>0</v>
      </c>
      <c r="L14" s="22">
        <f t="shared" ref="L14:L22" si="3">TRUNC(E14 * I14, 2)</f>
        <v>0</v>
      </c>
    </row>
    <row r="15" spans="1:12">
      <c r="A15" s="16" t="s">
        <v>21</v>
      </c>
      <c r="B15" s="17" t="s">
        <v>22</v>
      </c>
      <c r="C15" s="18" t="s">
        <v>23</v>
      </c>
      <c r="D15" s="19" t="s">
        <v>18</v>
      </c>
      <c r="E15" s="20">
        <v>110</v>
      </c>
      <c r="F15" s="21"/>
      <c r="G15" s="21"/>
      <c r="H15" s="21"/>
      <c r="I15" s="21">
        <f t="shared" si="2"/>
        <v>0</v>
      </c>
      <c r="J15" s="21">
        <f t="shared" si="0"/>
        <v>0</v>
      </c>
      <c r="K15" s="21">
        <f t="shared" si="1"/>
        <v>0</v>
      </c>
      <c r="L15" s="22">
        <f t="shared" si="3"/>
        <v>0</v>
      </c>
    </row>
    <row r="16" spans="1:12" ht="36">
      <c r="A16" s="16" t="s">
        <v>24</v>
      </c>
      <c r="B16" s="17" t="s">
        <v>25</v>
      </c>
      <c r="C16" s="18" t="s">
        <v>26</v>
      </c>
      <c r="D16" s="19" t="s">
        <v>27</v>
      </c>
      <c r="E16" s="20">
        <v>38</v>
      </c>
      <c r="F16" s="21"/>
      <c r="G16" s="21"/>
      <c r="H16" s="21"/>
      <c r="I16" s="21">
        <f t="shared" si="2"/>
        <v>0</v>
      </c>
      <c r="J16" s="21">
        <f t="shared" si="0"/>
        <v>0</v>
      </c>
      <c r="K16" s="21">
        <f t="shared" si="1"/>
        <v>0</v>
      </c>
      <c r="L16" s="22">
        <f t="shared" si="3"/>
        <v>0</v>
      </c>
    </row>
    <row r="17" spans="1:12" ht="38.25">
      <c r="A17" s="16" t="s">
        <v>28</v>
      </c>
      <c r="B17" s="17" t="s">
        <v>29</v>
      </c>
      <c r="C17" s="18" t="s">
        <v>30</v>
      </c>
      <c r="D17" s="19" t="s">
        <v>31</v>
      </c>
      <c r="E17" s="20">
        <v>80</v>
      </c>
      <c r="F17" s="21"/>
      <c r="G17" s="21"/>
      <c r="H17" s="21"/>
      <c r="I17" s="21">
        <f t="shared" si="2"/>
        <v>0</v>
      </c>
      <c r="J17" s="21">
        <f t="shared" si="0"/>
        <v>0</v>
      </c>
      <c r="K17" s="21">
        <f t="shared" si="1"/>
        <v>0</v>
      </c>
      <c r="L17" s="22">
        <f t="shared" si="3"/>
        <v>0</v>
      </c>
    </row>
    <row r="18" spans="1:12" ht="51">
      <c r="A18" s="16" t="s">
        <v>32</v>
      </c>
      <c r="B18" s="17" t="s">
        <v>33</v>
      </c>
      <c r="C18" s="18" t="s">
        <v>34</v>
      </c>
      <c r="D18" s="19" t="s">
        <v>14</v>
      </c>
      <c r="E18" s="20">
        <v>1</v>
      </c>
      <c r="F18" s="21"/>
      <c r="G18" s="21"/>
      <c r="H18" s="21"/>
      <c r="I18" s="21">
        <f t="shared" si="2"/>
        <v>0</v>
      </c>
      <c r="J18" s="21">
        <f t="shared" si="0"/>
        <v>0</v>
      </c>
      <c r="K18" s="21">
        <f t="shared" si="1"/>
        <v>0</v>
      </c>
      <c r="L18" s="22">
        <f t="shared" si="3"/>
        <v>0</v>
      </c>
    </row>
    <row r="19" spans="1:12">
      <c r="A19" s="16" t="s">
        <v>35</v>
      </c>
      <c r="B19" s="17" t="s">
        <v>36</v>
      </c>
      <c r="C19" s="18" t="s">
        <v>37</v>
      </c>
      <c r="D19" s="19" t="s">
        <v>38</v>
      </c>
      <c r="E19" s="20">
        <v>5</v>
      </c>
      <c r="F19" s="21"/>
      <c r="G19" s="21"/>
      <c r="H19" s="21"/>
      <c r="I19" s="21">
        <f t="shared" si="2"/>
        <v>0</v>
      </c>
      <c r="J19" s="21">
        <f t="shared" si="0"/>
        <v>0</v>
      </c>
      <c r="K19" s="21">
        <f t="shared" si="1"/>
        <v>0</v>
      </c>
      <c r="L19" s="22">
        <f t="shared" si="3"/>
        <v>0</v>
      </c>
    </row>
    <row r="20" spans="1:12">
      <c r="A20" s="16" t="s">
        <v>39</v>
      </c>
      <c r="B20" s="17" t="s">
        <v>40</v>
      </c>
      <c r="C20" s="18" t="s">
        <v>41</v>
      </c>
      <c r="D20" s="19" t="s">
        <v>38</v>
      </c>
      <c r="E20" s="20">
        <v>10</v>
      </c>
      <c r="F20" s="21"/>
      <c r="G20" s="21"/>
      <c r="H20" s="21"/>
      <c r="I20" s="21">
        <f t="shared" si="2"/>
        <v>0</v>
      </c>
      <c r="J20" s="21">
        <f t="shared" si="0"/>
        <v>0</v>
      </c>
      <c r="K20" s="21">
        <f t="shared" si="1"/>
        <v>0</v>
      </c>
      <c r="L20" s="22">
        <f t="shared" si="3"/>
        <v>0</v>
      </c>
    </row>
    <row r="21" spans="1:12">
      <c r="A21" s="16" t="s">
        <v>42</v>
      </c>
      <c r="B21" s="17" t="s">
        <v>43</v>
      </c>
      <c r="C21" s="18" t="s">
        <v>44</v>
      </c>
      <c r="D21" s="19" t="s">
        <v>38</v>
      </c>
      <c r="E21" s="20">
        <v>1</v>
      </c>
      <c r="F21" s="21"/>
      <c r="G21" s="21"/>
      <c r="H21" s="21"/>
      <c r="I21" s="21">
        <f t="shared" si="2"/>
        <v>0</v>
      </c>
      <c r="J21" s="21">
        <f t="shared" si="0"/>
        <v>0</v>
      </c>
      <c r="K21" s="21">
        <f t="shared" si="1"/>
        <v>0</v>
      </c>
      <c r="L21" s="22">
        <f t="shared" si="3"/>
        <v>0</v>
      </c>
    </row>
    <row r="22" spans="1:12">
      <c r="A22" s="16" t="s">
        <v>45</v>
      </c>
      <c r="B22" s="17" t="s">
        <v>46</v>
      </c>
      <c r="C22" s="18" t="s">
        <v>47</v>
      </c>
      <c r="D22" s="19" t="s">
        <v>38</v>
      </c>
      <c r="E22" s="20">
        <v>2</v>
      </c>
      <c r="F22" s="21"/>
      <c r="G22" s="21"/>
      <c r="H22" s="21"/>
      <c r="I22" s="21">
        <f t="shared" si="2"/>
        <v>0</v>
      </c>
      <c r="J22" s="21">
        <f t="shared" si="0"/>
        <v>0</v>
      </c>
      <c r="K22" s="21">
        <f t="shared" si="1"/>
        <v>0</v>
      </c>
      <c r="L22" s="22">
        <f t="shared" si="3"/>
        <v>0</v>
      </c>
    </row>
    <row r="23" spans="1:12" ht="25.5">
      <c r="A23" s="16" t="s">
        <v>48</v>
      </c>
      <c r="B23" s="17" t="s">
        <v>987</v>
      </c>
      <c r="C23" s="18" t="s">
        <v>49</v>
      </c>
      <c r="D23" s="19" t="s">
        <v>990</v>
      </c>
      <c r="E23" s="86">
        <v>4</v>
      </c>
      <c r="F23" s="21"/>
      <c r="G23" s="21"/>
      <c r="H23" s="21"/>
      <c r="I23" s="21">
        <f>TRUNC(F23 * (1 + 19.83 / 100), 2)</f>
        <v>0</v>
      </c>
      <c r="J23" s="21">
        <f t="shared" si="0"/>
        <v>0</v>
      </c>
      <c r="K23" s="21">
        <f t="shared" si="1"/>
        <v>0</v>
      </c>
      <c r="L23" s="22">
        <f>TRUNC(E23 * TRUNC(F23 * (1 + 19.83 / 100), 2), 2)</f>
        <v>0</v>
      </c>
    </row>
    <row r="24" spans="1:12" ht="25.5">
      <c r="A24" s="16" t="s">
        <v>50</v>
      </c>
      <c r="B24" s="17" t="s">
        <v>988</v>
      </c>
      <c r="C24" s="18" t="s">
        <v>1215</v>
      </c>
      <c r="D24" s="19" t="s">
        <v>990</v>
      </c>
      <c r="E24" s="86">
        <v>4</v>
      </c>
      <c r="F24" s="21"/>
      <c r="G24" s="21"/>
      <c r="H24" s="21"/>
      <c r="I24" s="21">
        <f>TRUNC(F24 * (1 + 19.83 / 100), 2)</f>
        <v>0</v>
      </c>
      <c r="J24" s="21">
        <f t="shared" si="0"/>
        <v>0</v>
      </c>
      <c r="K24" s="21">
        <f t="shared" si="1"/>
        <v>0</v>
      </c>
      <c r="L24" s="22">
        <f>TRUNC(E24 * TRUNC(F24 * (1 + 19.83 / 100), 2), 2)</f>
        <v>0</v>
      </c>
    </row>
    <row r="25" spans="1:12" ht="38.25">
      <c r="A25" s="95" t="s">
        <v>1218</v>
      </c>
      <c r="B25" s="19" t="s">
        <v>1224</v>
      </c>
      <c r="C25" s="102" t="s">
        <v>1216</v>
      </c>
      <c r="D25" s="19" t="s">
        <v>1226</v>
      </c>
      <c r="E25" s="86">
        <v>16</v>
      </c>
      <c r="F25" s="21"/>
      <c r="G25" s="21"/>
      <c r="H25" s="21"/>
      <c r="I25" s="21">
        <f t="shared" ref="I25:I26" si="4">TRUNC(F25 * (1 + 25.03 / 100), 2)</f>
        <v>0</v>
      </c>
      <c r="J25" s="21">
        <f t="shared" si="0"/>
        <v>0</v>
      </c>
      <c r="K25" s="21">
        <f t="shared" si="1"/>
        <v>0</v>
      </c>
      <c r="L25" s="22">
        <f t="shared" ref="L25:L26" si="5">TRUNC(E25 * I25, 2)</f>
        <v>0</v>
      </c>
    </row>
    <row r="26" spans="1:12" ht="38.25">
      <c r="A26" s="95" t="s">
        <v>1219</v>
      </c>
      <c r="B26" s="19" t="s">
        <v>1225</v>
      </c>
      <c r="C26" s="116" t="s">
        <v>1217</v>
      </c>
      <c r="D26" s="19" t="s">
        <v>1226</v>
      </c>
      <c r="E26" s="86">
        <v>8</v>
      </c>
      <c r="F26" s="21"/>
      <c r="G26" s="21"/>
      <c r="H26" s="21"/>
      <c r="I26" s="21">
        <f t="shared" si="4"/>
        <v>0</v>
      </c>
      <c r="J26" s="21">
        <f t="shared" si="0"/>
        <v>0</v>
      </c>
      <c r="K26" s="21">
        <f t="shared" si="1"/>
        <v>0</v>
      </c>
      <c r="L26" s="22">
        <f t="shared" si="5"/>
        <v>0</v>
      </c>
    </row>
    <row r="27" spans="1:12">
      <c r="A27" s="16" t="s">
        <v>1220</v>
      </c>
      <c r="B27" s="17" t="s">
        <v>51</v>
      </c>
      <c r="C27" s="18" t="s">
        <v>52</v>
      </c>
      <c r="D27" s="19" t="s">
        <v>14</v>
      </c>
      <c r="E27" s="20">
        <v>1</v>
      </c>
      <c r="F27" s="21"/>
      <c r="G27" s="21"/>
      <c r="H27" s="21"/>
      <c r="I27" s="21">
        <f>TRUNC(F27 * (1 + 25.03 / 100), 2)</f>
        <v>0</v>
      </c>
      <c r="J27" s="21">
        <f t="shared" si="0"/>
        <v>0</v>
      </c>
      <c r="K27" s="21">
        <f t="shared" si="1"/>
        <v>0</v>
      </c>
      <c r="L27" s="22">
        <f>TRUNC(E27 * I27, 2)</f>
        <v>0</v>
      </c>
    </row>
    <row r="28" spans="1:12" ht="38.25">
      <c r="A28" s="16" t="s">
        <v>1221</v>
      </c>
      <c r="B28" s="17" t="s">
        <v>53</v>
      </c>
      <c r="C28" s="18" t="s">
        <v>54</v>
      </c>
      <c r="D28" s="19" t="s">
        <v>18</v>
      </c>
      <c r="E28" s="20">
        <v>36</v>
      </c>
      <c r="F28" s="21"/>
      <c r="G28" s="21"/>
      <c r="H28" s="21"/>
      <c r="I28" s="21">
        <f>TRUNC(F28 * (1 + 25.03 / 100), 2)</f>
        <v>0</v>
      </c>
      <c r="J28" s="21">
        <f t="shared" si="0"/>
        <v>0</v>
      </c>
      <c r="K28" s="21">
        <f t="shared" si="1"/>
        <v>0</v>
      </c>
      <c r="L28" s="22">
        <f>TRUNC(E28 * I28, 2)</f>
        <v>0</v>
      </c>
    </row>
    <row r="29" spans="1:12" ht="38.25">
      <c r="A29" s="16" t="s">
        <v>1222</v>
      </c>
      <c r="B29" s="17" t="s">
        <v>982</v>
      </c>
      <c r="C29" s="18" t="s">
        <v>55</v>
      </c>
      <c r="D29" s="19" t="s">
        <v>18</v>
      </c>
      <c r="E29" s="20">
        <v>36</v>
      </c>
      <c r="F29" s="21"/>
      <c r="G29" s="21"/>
      <c r="H29" s="21"/>
      <c r="I29" s="21">
        <f>TRUNC(F29 * (1 + 25.03 / 100), 2)</f>
        <v>0</v>
      </c>
      <c r="J29" s="21">
        <f t="shared" si="0"/>
        <v>0</v>
      </c>
      <c r="K29" s="21">
        <f t="shared" si="1"/>
        <v>0</v>
      </c>
      <c r="L29" s="22">
        <f>TRUNC(E29 * I29, 2)</f>
        <v>0</v>
      </c>
    </row>
    <row r="30" spans="1:12" ht="39" customHeight="1">
      <c r="A30" s="16" t="s">
        <v>1223</v>
      </c>
      <c r="B30" s="17" t="s">
        <v>56</v>
      </c>
      <c r="C30" s="18" t="s">
        <v>57</v>
      </c>
      <c r="D30" s="19" t="s">
        <v>18</v>
      </c>
      <c r="E30" s="20">
        <v>36</v>
      </c>
      <c r="F30" s="21"/>
      <c r="G30" s="21"/>
      <c r="H30" s="21"/>
      <c r="I30" s="21">
        <f>TRUNC(F30 * (1 + 25.03 / 100), 2)</f>
        <v>0</v>
      </c>
      <c r="J30" s="21">
        <f t="shared" si="0"/>
        <v>0</v>
      </c>
      <c r="K30" s="21">
        <f t="shared" si="1"/>
        <v>0</v>
      </c>
      <c r="L30" s="22">
        <f>TRUNC(E30 * I30, 2)</f>
        <v>0</v>
      </c>
    </row>
    <row r="31" spans="1:12" ht="25.5">
      <c r="A31" s="16" t="s">
        <v>1266</v>
      </c>
      <c r="B31" s="117" t="s">
        <v>1343</v>
      </c>
      <c r="C31" s="18" t="s">
        <v>1341</v>
      </c>
      <c r="D31" s="19" t="s">
        <v>31</v>
      </c>
      <c r="E31" s="20">
        <v>96</v>
      </c>
      <c r="F31" s="21"/>
      <c r="G31" s="21"/>
      <c r="H31" s="21"/>
      <c r="I31" s="21">
        <f t="shared" ref="I31:I34" si="6">TRUNC(F31 * (1 + 25.03 / 100), 2)</f>
        <v>0</v>
      </c>
      <c r="J31" s="21">
        <f t="shared" si="0"/>
        <v>0</v>
      </c>
      <c r="K31" s="21">
        <f t="shared" si="1"/>
        <v>0</v>
      </c>
      <c r="L31" s="22">
        <f t="shared" ref="L31:L34" si="7">TRUNC(E31 * I31, 2)</f>
        <v>0</v>
      </c>
    </row>
    <row r="32" spans="1:12" ht="25.5">
      <c r="A32" s="16" t="s">
        <v>1267</v>
      </c>
      <c r="B32" s="117" t="s">
        <v>1344</v>
      </c>
      <c r="C32" s="18" t="s">
        <v>1342</v>
      </c>
      <c r="D32" s="19" t="s">
        <v>18</v>
      </c>
      <c r="E32" s="20">
        <v>216</v>
      </c>
      <c r="F32" s="21"/>
      <c r="G32" s="21"/>
      <c r="H32" s="21"/>
      <c r="I32" s="21">
        <f t="shared" si="6"/>
        <v>0</v>
      </c>
      <c r="J32" s="21">
        <f t="shared" si="0"/>
        <v>0</v>
      </c>
      <c r="K32" s="21">
        <f t="shared" si="1"/>
        <v>0</v>
      </c>
      <c r="L32" s="22">
        <f t="shared" si="7"/>
        <v>0</v>
      </c>
    </row>
    <row r="33" spans="1:12" ht="25.5">
      <c r="A33" s="16" t="s">
        <v>1347</v>
      </c>
      <c r="B33" s="118" t="s">
        <v>1306</v>
      </c>
      <c r="C33" s="18" t="s">
        <v>1345</v>
      </c>
      <c r="D33" s="19" t="s">
        <v>18</v>
      </c>
      <c r="E33" s="117">
        <v>216</v>
      </c>
      <c r="F33" s="21"/>
      <c r="G33" s="21"/>
      <c r="H33" s="21"/>
      <c r="I33" s="21">
        <f t="shared" si="6"/>
        <v>0</v>
      </c>
      <c r="J33" s="21">
        <f t="shared" si="0"/>
        <v>0</v>
      </c>
      <c r="K33" s="21">
        <f t="shared" si="1"/>
        <v>0</v>
      </c>
      <c r="L33" s="22">
        <f t="shared" si="7"/>
        <v>0</v>
      </c>
    </row>
    <row r="34" spans="1:12">
      <c r="A34" s="16" t="s">
        <v>1348</v>
      </c>
      <c r="B34" s="118" t="s">
        <v>1307</v>
      </c>
      <c r="C34" s="18" t="s">
        <v>1346</v>
      </c>
      <c r="D34" s="19" t="s">
        <v>31</v>
      </c>
      <c r="E34" s="117">
        <v>96</v>
      </c>
      <c r="F34" s="21"/>
      <c r="G34" s="21"/>
      <c r="H34" s="21"/>
      <c r="I34" s="21">
        <f t="shared" si="6"/>
        <v>0</v>
      </c>
      <c r="J34" s="21">
        <f t="shared" si="0"/>
        <v>0</v>
      </c>
      <c r="K34" s="21">
        <f t="shared" si="1"/>
        <v>0</v>
      </c>
      <c r="L34" s="22">
        <f t="shared" si="7"/>
        <v>0</v>
      </c>
    </row>
    <row r="35" spans="1:12">
      <c r="A35" s="16"/>
      <c r="B35" s="17"/>
      <c r="C35" s="18"/>
      <c r="D35" s="19"/>
      <c r="E35" s="20"/>
      <c r="F35" s="21"/>
      <c r="G35" s="21"/>
      <c r="H35" s="21"/>
      <c r="I35" s="21"/>
      <c r="J35" s="21"/>
      <c r="K35" s="21"/>
      <c r="L35" s="22"/>
    </row>
    <row r="36" spans="1:12">
      <c r="A36" s="23" t="s">
        <v>58</v>
      </c>
      <c r="B36" s="24"/>
      <c r="C36" s="25" t="s">
        <v>59</v>
      </c>
      <c r="D36" s="25"/>
      <c r="E36" s="26"/>
      <c r="F36" s="25"/>
      <c r="G36" s="25"/>
      <c r="H36" s="25"/>
      <c r="I36" s="25"/>
      <c r="J36" s="26">
        <f>J37</f>
        <v>0</v>
      </c>
      <c r="K36" s="26">
        <f>K37</f>
        <v>0</v>
      </c>
      <c r="L36" s="27">
        <f>L37</f>
        <v>0</v>
      </c>
    </row>
    <row r="37" spans="1:12">
      <c r="A37" s="16" t="s">
        <v>989</v>
      </c>
      <c r="B37" s="17" t="s">
        <v>1202</v>
      </c>
      <c r="C37" s="28" t="s">
        <v>1201</v>
      </c>
      <c r="D37" s="29" t="s">
        <v>14</v>
      </c>
      <c r="E37" s="30">
        <v>100</v>
      </c>
      <c r="F37" s="31"/>
      <c r="G37" s="31"/>
      <c r="H37" s="31"/>
      <c r="I37" s="21">
        <f>TRUNC(F37 * (1 + 25.03 / 100), 2)</f>
        <v>0</v>
      </c>
      <c r="J37" s="31">
        <f>TRUNC(E37 * G37, 2)</f>
        <v>0</v>
      </c>
      <c r="K37" s="31">
        <f>L37 - J37</f>
        <v>0</v>
      </c>
      <c r="L37" s="32">
        <f>TRUNC(E37 * I37, 2)</f>
        <v>0</v>
      </c>
    </row>
    <row r="38" spans="1:12">
      <c r="A38" s="16"/>
      <c r="B38" s="17"/>
      <c r="C38" s="28"/>
      <c r="D38" s="29"/>
      <c r="E38" s="30"/>
      <c r="F38" s="31"/>
      <c r="G38" s="31"/>
      <c r="H38" s="31"/>
      <c r="I38" s="21"/>
      <c r="J38" s="31"/>
      <c r="K38" s="31"/>
      <c r="L38" s="32"/>
    </row>
    <row r="39" spans="1:12">
      <c r="A39" s="23" t="s">
        <v>60</v>
      </c>
      <c r="B39" s="24"/>
      <c r="C39" s="12" t="s">
        <v>61</v>
      </c>
      <c r="D39" s="12"/>
      <c r="E39" s="33"/>
      <c r="F39" s="12"/>
      <c r="G39" s="12"/>
      <c r="H39" s="12"/>
      <c r="I39" s="12"/>
      <c r="J39" s="14">
        <f>J40+J46+J83+J90+J96+J119+J156+J176+J185+J196+J211+J219+J253+J256+J282+J292+J297+J301</f>
        <v>0</v>
      </c>
      <c r="K39" s="14">
        <f>K40+K46+K83+K90+K96+K119+K156+K176+K185+K196+K211+K219+K253+K256+K282+K292+K297+K301</f>
        <v>0</v>
      </c>
      <c r="L39" s="34">
        <f>L40+L46+L83+L90+L96+L119+L156+L176+L185+L196+L211+L219+L253+L256+L282+L292+L297+L301</f>
        <v>0</v>
      </c>
    </row>
    <row r="40" spans="1:12">
      <c r="A40" s="35" t="s">
        <v>62</v>
      </c>
      <c r="B40" s="36"/>
      <c r="C40" s="37" t="s">
        <v>63</v>
      </c>
      <c r="D40" s="37"/>
      <c r="E40" s="38"/>
      <c r="F40" s="37"/>
      <c r="G40" s="37"/>
      <c r="H40" s="37"/>
      <c r="I40" s="37"/>
      <c r="J40" s="39">
        <f>SUM(J41:J44)</f>
        <v>0</v>
      </c>
      <c r="K40" s="39">
        <f>SUM(K41:K44)</f>
        <v>0</v>
      </c>
      <c r="L40" s="40">
        <f>SUM(L41:L44)</f>
        <v>0</v>
      </c>
    </row>
    <row r="41" spans="1:12" ht="19.5" customHeight="1">
      <c r="A41" s="16" t="s">
        <v>64</v>
      </c>
      <c r="B41" s="17" t="s">
        <v>65</v>
      </c>
      <c r="C41" s="18" t="s">
        <v>66</v>
      </c>
      <c r="D41" s="19" t="s">
        <v>27</v>
      </c>
      <c r="E41" s="20">
        <v>2</v>
      </c>
      <c r="F41" s="21"/>
      <c r="G41" s="21"/>
      <c r="H41" s="21"/>
      <c r="I41" s="21">
        <f>TRUNC(F41 * (1 + 25.03 / 100), 2)</f>
        <v>0</v>
      </c>
      <c r="J41" s="21">
        <f>TRUNC(E41 * G41, 2)</f>
        <v>0</v>
      </c>
      <c r="K41" s="21">
        <f>L41 - J41</f>
        <v>0</v>
      </c>
      <c r="L41" s="22">
        <f>TRUNC(E41 * I41, 2)</f>
        <v>0</v>
      </c>
    </row>
    <row r="42" spans="1:12" ht="25.5">
      <c r="A42" s="16" t="s">
        <v>67</v>
      </c>
      <c r="B42" s="17" t="s">
        <v>992</v>
      </c>
      <c r="C42" s="18" t="s">
        <v>68</v>
      </c>
      <c r="D42" s="19" t="s">
        <v>27</v>
      </c>
      <c r="E42" s="20">
        <v>5</v>
      </c>
      <c r="F42" s="21"/>
      <c r="G42" s="21"/>
      <c r="H42" s="21"/>
      <c r="I42" s="21">
        <f>TRUNC(F42 * (1 + 25.03 / 100), 2)</f>
        <v>0</v>
      </c>
      <c r="J42" s="21">
        <f>TRUNC(E42 * G42, 2)</f>
        <v>0</v>
      </c>
      <c r="K42" s="21">
        <f>L42 - J42</f>
        <v>0</v>
      </c>
      <c r="L42" s="22">
        <f>TRUNC(E42 * I42, 2)</f>
        <v>0</v>
      </c>
    </row>
    <row r="43" spans="1:12" ht="25.5">
      <c r="A43" s="16" t="s">
        <v>69</v>
      </c>
      <c r="B43" s="17" t="s">
        <v>991</v>
      </c>
      <c r="C43" s="18" t="s">
        <v>70</v>
      </c>
      <c r="D43" s="19" t="s">
        <v>18</v>
      </c>
      <c r="E43" s="20">
        <v>145</v>
      </c>
      <c r="F43" s="21"/>
      <c r="G43" s="21"/>
      <c r="H43" s="21"/>
      <c r="I43" s="21">
        <f>TRUNC(F43 * (1 + 25.03 / 100), 2)</f>
        <v>0</v>
      </c>
      <c r="J43" s="21">
        <f>TRUNC(E43 * G43, 2)</f>
        <v>0</v>
      </c>
      <c r="K43" s="21">
        <f>L43 - J43</f>
        <v>0</v>
      </c>
      <c r="L43" s="22">
        <f>TRUNC(E43 * I43, 2)</f>
        <v>0</v>
      </c>
    </row>
    <row r="44" spans="1:12" ht="25.5">
      <c r="A44" s="16" t="s">
        <v>71</v>
      </c>
      <c r="B44" s="17" t="s">
        <v>72</v>
      </c>
      <c r="C44" s="18" t="s">
        <v>73</v>
      </c>
      <c r="D44" s="19" t="s">
        <v>18</v>
      </c>
      <c r="E44" s="20">
        <v>106</v>
      </c>
      <c r="F44" s="21"/>
      <c r="G44" s="21"/>
      <c r="H44" s="21"/>
      <c r="I44" s="21">
        <f>TRUNC(F44 * (1 + 25.03 / 100), 2)</f>
        <v>0</v>
      </c>
      <c r="J44" s="21">
        <f>TRUNC(E44 * G44, 2)</f>
        <v>0</v>
      </c>
      <c r="K44" s="21">
        <f>L44 - J44</f>
        <v>0</v>
      </c>
      <c r="L44" s="22">
        <f>TRUNC(E44 * I44, 2)</f>
        <v>0</v>
      </c>
    </row>
    <row r="45" spans="1:12">
      <c r="A45" s="16"/>
      <c r="B45" s="17"/>
      <c r="C45" s="18"/>
      <c r="D45" s="19"/>
      <c r="E45" s="20"/>
      <c r="F45" s="21"/>
      <c r="G45" s="21"/>
      <c r="H45" s="21"/>
      <c r="I45" s="21"/>
      <c r="J45" s="21"/>
      <c r="K45" s="21"/>
      <c r="L45" s="22"/>
    </row>
    <row r="46" spans="1:12">
      <c r="A46" s="41" t="s">
        <v>74</v>
      </c>
      <c r="B46" s="42"/>
      <c r="C46" s="43" t="s">
        <v>75</v>
      </c>
      <c r="D46" s="43"/>
      <c r="E46" s="44"/>
      <c r="F46" s="43"/>
      <c r="G46" s="43"/>
      <c r="H46" s="43"/>
      <c r="I46" s="43"/>
      <c r="J46" s="45">
        <f>J47+J65</f>
        <v>0</v>
      </c>
      <c r="K46" s="45">
        <f>K47+K65</f>
        <v>0</v>
      </c>
      <c r="L46" s="46">
        <f>L47+L65</f>
        <v>0</v>
      </c>
    </row>
    <row r="47" spans="1:12">
      <c r="A47" s="47" t="s">
        <v>76</v>
      </c>
      <c r="B47" s="48"/>
      <c r="C47" s="49" t="s">
        <v>77</v>
      </c>
      <c r="D47" s="49"/>
      <c r="E47" s="50"/>
      <c r="F47" s="49"/>
      <c r="G47" s="49"/>
      <c r="H47" s="49"/>
      <c r="I47" s="49"/>
      <c r="J47" s="51">
        <f>SUM(J48:J64)</f>
        <v>0</v>
      </c>
      <c r="K47" s="51">
        <f>SUM(K48:K64)</f>
        <v>0</v>
      </c>
      <c r="L47" s="52">
        <f>SUM(L48:L64)</f>
        <v>0</v>
      </c>
    </row>
    <row r="48" spans="1:12" ht="25.5">
      <c r="A48" s="16" t="s">
        <v>78</v>
      </c>
      <c r="B48" s="17" t="s">
        <v>993</v>
      </c>
      <c r="C48" s="18" t="s">
        <v>79</v>
      </c>
      <c r="D48" s="19" t="s">
        <v>31</v>
      </c>
      <c r="E48" s="20">
        <v>17</v>
      </c>
      <c r="F48" s="21"/>
      <c r="G48" s="21"/>
      <c r="H48" s="21"/>
      <c r="I48" s="21">
        <f t="shared" ref="I48:I59" si="8">TRUNC(F48 * (1 + 25.03 / 100), 2)</f>
        <v>0</v>
      </c>
      <c r="J48" s="21">
        <f t="shared" ref="J48:J64" si="9">TRUNC(E48 * G48, 2)</f>
        <v>0</v>
      </c>
      <c r="K48" s="21">
        <f t="shared" ref="K48:K64" si="10">L48 - J48</f>
        <v>0</v>
      </c>
      <c r="L48" s="22">
        <f t="shared" ref="L48:L59" si="11">TRUNC(E48 * I48, 2)</f>
        <v>0</v>
      </c>
    </row>
    <row r="49" spans="1:12" ht="25.5">
      <c r="A49" s="16" t="s">
        <v>80</v>
      </c>
      <c r="B49" s="17" t="s">
        <v>994</v>
      </c>
      <c r="C49" s="18" t="s">
        <v>81</v>
      </c>
      <c r="D49" s="19" t="s">
        <v>27</v>
      </c>
      <c r="E49" s="20">
        <v>3</v>
      </c>
      <c r="F49" s="21"/>
      <c r="G49" s="21"/>
      <c r="H49" s="21"/>
      <c r="I49" s="21">
        <f t="shared" si="8"/>
        <v>0</v>
      </c>
      <c r="J49" s="21">
        <f t="shared" si="9"/>
        <v>0</v>
      </c>
      <c r="K49" s="21">
        <f t="shared" si="10"/>
        <v>0</v>
      </c>
      <c r="L49" s="22">
        <f t="shared" si="11"/>
        <v>0</v>
      </c>
    </row>
    <row r="50" spans="1:12" ht="25.5">
      <c r="A50" s="16" t="s">
        <v>82</v>
      </c>
      <c r="B50" s="17" t="s">
        <v>995</v>
      </c>
      <c r="C50" s="18" t="s">
        <v>83</v>
      </c>
      <c r="D50" s="19" t="s">
        <v>27</v>
      </c>
      <c r="E50" s="20">
        <v>11</v>
      </c>
      <c r="F50" s="21"/>
      <c r="G50" s="21"/>
      <c r="H50" s="21"/>
      <c r="I50" s="21">
        <f t="shared" si="8"/>
        <v>0</v>
      </c>
      <c r="J50" s="21">
        <f t="shared" si="9"/>
        <v>0</v>
      </c>
      <c r="K50" s="21">
        <f t="shared" si="10"/>
        <v>0</v>
      </c>
      <c r="L50" s="22">
        <f t="shared" si="11"/>
        <v>0</v>
      </c>
    </row>
    <row r="51" spans="1:12" ht="25.5">
      <c r="A51" s="16" t="s">
        <v>84</v>
      </c>
      <c r="B51" s="17" t="s">
        <v>996</v>
      </c>
      <c r="C51" s="18" t="s">
        <v>85</v>
      </c>
      <c r="D51" s="19" t="s">
        <v>18</v>
      </c>
      <c r="E51" s="20">
        <v>2</v>
      </c>
      <c r="F51" s="21"/>
      <c r="G51" s="21"/>
      <c r="H51" s="21"/>
      <c r="I51" s="21">
        <f t="shared" si="8"/>
        <v>0</v>
      </c>
      <c r="J51" s="21">
        <f t="shared" si="9"/>
        <v>0</v>
      </c>
      <c r="K51" s="21">
        <f t="shared" si="10"/>
        <v>0</v>
      </c>
      <c r="L51" s="22">
        <f t="shared" si="11"/>
        <v>0</v>
      </c>
    </row>
    <row r="52" spans="1:12" ht="25.5">
      <c r="A52" s="16" t="s">
        <v>86</v>
      </c>
      <c r="B52" s="17" t="s">
        <v>87</v>
      </c>
      <c r="C52" s="18" t="s">
        <v>88</v>
      </c>
      <c r="D52" s="19" t="s">
        <v>18</v>
      </c>
      <c r="E52" s="20">
        <v>39</v>
      </c>
      <c r="F52" s="21"/>
      <c r="G52" s="21"/>
      <c r="H52" s="21"/>
      <c r="I52" s="21">
        <f t="shared" si="8"/>
        <v>0</v>
      </c>
      <c r="J52" s="21">
        <f t="shared" si="9"/>
        <v>0</v>
      </c>
      <c r="K52" s="21">
        <f t="shared" si="10"/>
        <v>0</v>
      </c>
      <c r="L52" s="22">
        <f t="shared" si="11"/>
        <v>0</v>
      </c>
    </row>
    <row r="53" spans="1:12" ht="25.5">
      <c r="A53" s="16" t="s">
        <v>89</v>
      </c>
      <c r="B53" s="17" t="s">
        <v>997</v>
      </c>
      <c r="C53" s="18" t="s">
        <v>90</v>
      </c>
      <c r="D53" s="19" t="s">
        <v>18</v>
      </c>
      <c r="E53" s="20">
        <v>32</v>
      </c>
      <c r="F53" s="21"/>
      <c r="G53" s="21"/>
      <c r="H53" s="21"/>
      <c r="I53" s="21">
        <f t="shared" si="8"/>
        <v>0</v>
      </c>
      <c r="J53" s="21">
        <f t="shared" si="9"/>
        <v>0</v>
      </c>
      <c r="K53" s="21">
        <f t="shared" si="10"/>
        <v>0</v>
      </c>
      <c r="L53" s="22">
        <f t="shared" si="11"/>
        <v>0</v>
      </c>
    </row>
    <row r="54" spans="1:12" ht="38.25">
      <c r="A54" s="16" t="s">
        <v>91</v>
      </c>
      <c r="B54" s="17" t="s">
        <v>92</v>
      </c>
      <c r="C54" s="18" t="s">
        <v>93</v>
      </c>
      <c r="D54" s="19" t="s">
        <v>31</v>
      </c>
      <c r="E54" s="20">
        <v>17</v>
      </c>
      <c r="F54" s="21"/>
      <c r="G54" s="21"/>
      <c r="H54" s="21"/>
      <c r="I54" s="21">
        <f t="shared" si="8"/>
        <v>0</v>
      </c>
      <c r="J54" s="21">
        <f t="shared" si="9"/>
        <v>0</v>
      </c>
      <c r="K54" s="21">
        <f t="shared" si="10"/>
        <v>0</v>
      </c>
      <c r="L54" s="22">
        <f t="shared" si="11"/>
        <v>0</v>
      </c>
    </row>
    <row r="55" spans="1:12" ht="25.5">
      <c r="A55" s="16" t="s">
        <v>94</v>
      </c>
      <c r="B55" s="17" t="s">
        <v>998</v>
      </c>
      <c r="C55" s="18" t="s">
        <v>95</v>
      </c>
      <c r="D55" s="19" t="s">
        <v>96</v>
      </c>
      <c r="E55" s="20">
        <v>23</v>
      </c>
      <c r="F55" s="21"/>
      <c r="G55" s="21"/>
      <c r="H55" s="21"/>
      <c r="I55" s="21">
        <f t="shared" si="8"/>
        <v>0</v>
      </c>
      <c r="J55" s="21">
        <f t="shared" si="9"/>
        <v>0</v>
      </c>
      <c r="K55" s="21">
        <f t="shared" si="10"/>
        <v>0</v>
      </c>
      <c r="L55" s="22">
        <f t="shared" si="11"/>
        <v>0</v>
      </c>
    </row>
    <row r="56" spans="1:12" ht="38.25">
      <c r="A56" s="16" t="s">
        <v>97</v>
      </c>
      <c r="B56" s="17" t="s">
        <v>999</v>
      </c>
      <c r="C56" s="18" t="s">
        <v>98</v>
      </c>
      <c r="D56" s="19" t="s">
        <v>96</v>
      </c>
      <c r="E56" s="20">
        <v>11</v>
      </c>
      <c r="F56" s="21"/>
      <c r="G56" s="21"/>
      <c r="H56" s="21"/>
      <c r="I56" s="21">
        <f t="shared" si="8"/>
        <v>0</v>
      </c>
      <c r="J56" s="21">
        <f t="shared" si="9"/>
        <v>0</v>
      </c>
      <c r="K56" s="21">
        <f t="shared" si="10"/>
        <v>0</v>
      </c>
      <c r="L56" s="22">
        <f t="shared" si="11"/>
        <v>0</v>
      </c>
    </row>
    <row r="57" spans="1:12" ht="37.5" customHeight="1">
      <c r="A57" s="16" t="s">
        <v>99</v>
      </c>
      <c r="B57" s="17" t="s">
        <v>1000</v>
      </c>
      <c r="C57" s="18" t="s">
        <v>100</v>
      </c>
      <c r="D57" s="19" t="s">
        <v>96</v>
      </c>
      <c r="E57" s="20">
        <v>201</v>
      </c>
      <c r="F57" s="21"/>
      <c r="G57" s="21"/>
      <c r="H57" s="21"/>
      <c r="I57" s="21">
        <f t="shared" si="8"/>
        <v>0</v>
      </c>
      <c r="J57" s="21">
        <f t="shared" si="9"/>
        <v>0</v>
      </c>
      <c r="K57" s="21">
        <f t="shared" si="10"/>
        <v>0</v>
      </c>
      <c r="L57" s="22">
        <f t="shared" si="11"/>
        <v>0</v>
      </c>
    </row>
    <row r="58" spans="1:12" ht="25.5">
      <c r="A58" s="16" t="s">
        <v>101</v>
      </c>
      <c r="B58" s="17" t="s">
        <v>1001</v>
      </c>
      <c r="C58" s="18" t="s">
        <v>102</v>
      </c>
      <c r="D58" s="19" t="s">
        <v>18</v>
      </c>
      <c r="E58" s="20">
        <v>2</v>
      </c>
      <c r="F58" s="21"/>
      <c r="G58" s="21"/>
      <c r="H58" s="21"/>
      <c r="I58" s="21">
        <f t="shared" si="8"/>
        <v>0</v>
      </c>
      <c r="J58" s="21">
        <f t="shared" si="9"/>
        <v>0</v>
      </c>
      <c r="K58" s="21">
        <f t="shared" si="10"/>
        <v>0</v>
      </c>
      <c r="L58" s="22">
        <f t="shared" si="11"/>
        <v>0</v>
      </c>
    </row>
    <row r="59" spans="1:12" ht="51">
      <c r="A59" s="16" t="s">
        <v>103</v>
      </c>
      <c r="B59" s="17" t="s">
        <v>1002</v>
      </c>
      <c r="C59" s="18" t="s">
        <v>104</v>
      </c>
      <c r="D59" s="19" t="s">
        <v>18</v>
      </c>
      <c r="E59" s="20">
        <v>3</v>
      </c>
      <c r="F59" s="21"/>
      <c r="G59" s="21"/>
      <c r="H59" s="21"/>
      <c r="I59" s="21">
        <f t="shared" si="8"/>
        <v>0</v>
      </c>
      <c r="J59" s="21">
        <f t="shared" si="9"/>
        <v>0</v>
      </c>
      <c r="K59" s="21">
        <f t="shared" si="10"/>
        <v>0</v>
      </c>
      <c r="L59" s="22">
        <f t="shared" si="11"/>
        <v>0</v>
      </c>
    </row>
    <row r="60" spans="1:12" ht="25.5">
      <c r="A60" s="16" t="s">
        <v>105</v>
      </c>
      <c r="B60" s="17" t="s">
        <v>1003</v>
      </c>
      <c r="C60" s="18" t="s">
        <v>1338</v>
      </c>
      <c r="D60" s="19" t="s">
        <v>27</v>
      </c>
      <c r="E60" s="20">
        <v>9</v>
      </c>
      <c r="F60" s="21"/>
      <c r="G60" s="21"/>
      <c r="H60" s="21"/>
      <c r="I60" s="21">
        <f>TRUNC(F60 * (1 + 19.83 / 100), 2)</f>
        <v>0</v>
      </c>
      <c r="J60" s="21">
        <f t="shared" si="9"/>
        <v>0</v>
      </c>
      <c r="K60" s="21">
        <f t="shared" si="10"/>
        <v>0</v>
      </c>
      <c r="L60" s="22">
        <f>TRUNC(E60 * TRUNC(F60 * (1 + 19.83 / 100), 2), 2)</f>
        <v>0</v>
      </c>
    </row>
    <row r="61" spans="1:12" ht="21.75" customHeight="1">
      <c r="A61" s="16" t="s">
        <v>107</v>
      </c>
      <c r="B61" s="17" t="s">
        <v>1004</v>
      </c>
      <c r="C61" s="18" t="s">
        <v>108</v>
      </c>
      <c r="D61" s="19" t="s">
        <v>27</v>
      </c>
      <c r="E61" s="20">
        <v>9</v>
      </c>
      <c r="F61" s="21"/>
      <c r="G61" s="21"/>
      <c r="H61" s="21"/>
      <c r="I61" s="21">
        <f>TRUNC(F61 * (1 + 25.03 / 100), 2)</f>
        <v>0</v>
      </c>
      <c r="J61" s="21">
        <f t="shared" si="9"/>
        <v>0</v>
      </c>
      <c r="K61" s="21">
        <f t="shared" si="10"/>
        <v>0</v>
      </c>
      <c r="L61" s="22">
        <f>TRUNC(E61 * I61, 2)</f>
        <v>0</v>
      </c>
    </row>
    <row r="62" spans="1:12">
      <c r="A62" s="16" t="s">
        <v>109</v>
      </c>
      <c r="B62" s="17" t="s">
        <v>1005</v>
      </c>
      <c r="C62" s="18" t="s">
        <v>110</v>
      </c>
      <c r="D62" s="19" t="s">
        <v>27</v>
      </c>
      <c r="E62" s="20">
        <v>2.5</v>
      </c>
      <c r="F62" s="21"/>
      <c r="G62" s="21"/>
      <c r="H62" s="21"/>
      <c r="I62" s="21">
        <f>TRUNC(F62 * (1 + 25.03 / 100), 2)</f>
        <v>0</v>
      </c>
      <c r="J62" s="21">
        <f t="shared" si="9"/>
        <v>0</v>
      </c>
      <c r="K62" s="21">
        <f t="shared" si="10"/>
        <v>0</v>
      </c>
      <c r="L62" s="22">
        <f>TRUNC(E62 * I62, 2)</f>
        <v>0</v>
      </c>
    </row>
    <row r="63" spans="1:12" ht="25.5">
      <c r="A63" s="16" t="s">
        <v>111</v>
      </c>
      <c r="B63" s="17" t="s">
        <v>112</v>
      </c>
      <c r="C63" s="18" t="s">
        <v>113</v>
      </c>
      <c r="D63" s="19" t="s">
        <v>27</v>
      </c>
      <c r="E63" s="20">
        <v>3</v>
      </c>
      <c r="F63" s="21"/>
      <c r="G63" s="21"/>
      <c r="H63" s="21"/>
      <c r="I63" s="21">
        <f>TRUNC(F63 * (1 + 25.03 / 100), 2)</f>
        <v>0</v>
      </c>
      <c r="J63" s="21">
        <f t="shared" si="9"/>
        <v>0</v>
      </c>
      <c r="K63" s="21">
        <f t="shared" si="10"/>
        <v>0</v>
      </c>
      <c r="L63" s="22">
        <f>TRUNC(E63 * I63, 2)</f>
        <v>0</v>
      </c>
    </row>
    <row r="64" spans="1:12" ht="25.5">
      <c r="A64" s="16" t="s">
        <v>114</v>
      </c>
      <c r="B64" s="17" t="s">
        <v>115</v>
      </c>
      <c r="C64" s="18" t="s">
        <v>116</v>
      </c>
      <c r="D64" s="19" t="s">
        <v>117</v>
      </c>
      <c r="E64" s="20">
        <v>6</v>
      </c>
      <c r="F64" s="21"/>
      <c r="G64" s="21"/>
      <c r="H64" s="21"/>
      <c r="I64" s="21">
        <f>TRUNC(F64 * (1 + 19.83 / 100), 2)</f>
        <v>0</v>
      </c>
      <c r="J64" s="21">
        <f t="shared" si="9"/>
        <v>0</v>
      </c>
      <c r="K64" s="21">
        <f t="shared" si="10"/>
        <v>0</v>
      </c>
      <c r="L64" s="22">
        <f>TRUNC(E64 * TRUNC(F64 * (1 + 19.83 / 100), 2), 2)</f>
        <v>0</v>
      </c>
    </row>
    <row r="65" spans="1:12">
      <c r="A65" s="35" t="s">
        <v>118</v>
      </c>
      <c r="B65" s="36"/>
      <c r="C65" s="53" t="s">
        <v>119</v>
      </c>
      <c r="D65" s="53"/>
      <c r="E65" s="54"/>
      <c r="F65" s="53"/>
      <c r="G65" s="53"/>
      <c r="H65" s="53"/>
      <c r="I65" s="53"/>
      <c r="J65" s="55">
        <f>SUM(J66:J81)</f>
        <v>0</v>
      </c>
      <c r="K65" s="55">
        <f>SUM(K66:K81)</f>
        <v>0</v>
      </c>
      <c r="L65" s="56">
        <f>SUM(L66:L81)</f>
        <v>0</v>
      </c>
    </row>
    <row r="66" spans="1:12" ht="38.25">
      <c r="A66" s="16" t="s">
        <v>120</v>
      </c>
      <c r="B66" s="17" t="s">
        <v>1006</v>
      </c>
      <c r="C66" s="18" t="s">
        <v>121</v>
      </c>
      <c r="D66" s="19" t="s">
        <v>96</v>
      </c>
      <c r="E66" s="20">
        <v>18</v>
      </c>
      <c r="F66" s="21"/>
      <c r="G66" s="21"/>
      <c r="H66" s="21"/>
      <c r="I66" s="21">
        <f t="shared" ref="I66:I76" si="12">TRUNC(F66 * (1 + 25.03 / 100), 2)</f>
        <v>0</v>
      </c>
      <c r="J66" s="21">
        <f t="shared" ref="J66:J81" si="13">TRUNC(E66 * G66, 2)</f>
        <v>0</v>
      </c>
      <c r="K66" s="21">
        <f t="shared" ref="K66:K81" si="14">L66 - J66</f>
        <v>0</v>
      </c>
      <c r="L66" s="22">
        <f t="shared" ref="L66:L76" si="15">TRUNC(E66 * I66, 2)</f>
        <v>0</v>
      </c>
    </row>
    <row r="67" spans="1:12" ht="38.25">
      <c r="A67" s="16" t="s">
        <v>122</v>
      </c>
      <c r="B67" s="17" t="s">
        <v>1007</v>
      </c>
      <c r="C67" s="18" t="s">
        <v>123</v>
      </c>
      <c r="D67" s="19" t="s">
        <v>96</v>
      </c>
      <c r="E67" s="20">
        <v>6</v>
      </c>
      <c r="F67" s="21"/>
      <c r="G67" s="21"/>
      <c r="H67" s="21"/>
      <c r="I67" s="21">
        <f t="shared" si="12"/>
        <v>0</v>
      </c>
      <c r="J67" s="21">
        <f t="shared" si="13"/>
        <v>0</v>
      </c>
      <c r="K67" s="21">
        <f t="shared" si="14"/>
        <v>0</v>
      </c>
      <c r="L67" s="22">
        <f t="shared" si="15"/>
        <v>0</v>
      </c>
    </row>
    <row r="68" spans="1:12" ht="38.25">
      <c r="A68" s="16" t="s">
        <v>124</v>
      </c>
      <c r="B68" s="17" t="s">
        <v>999</v>
      </c>
      <c r="C68" s="18" t="s">
        <v>98</v>
      </c>
      <c r="D68" s="19" t="s">
        <v>96</v>
      </c>
      <c r="E68" s="20">
        <v>43</v>
      </c>
      <c r="F68" s="21"/>
      <c r="G68" s="21"/>
      <c r="H68" s="21"/>
      <c r="I68" s="21">
        <f t="shared" si="12"/>
        <v>0</v>
      </c>
      <c r="J68" s="21">
        <f t="shared" si="13"/>
        <v>0</v>
      </c>
      <c r="K68" s="21">
        <f t="shared" si="14"/>
        <v>0</v>
      </c>
      <c r="L68" s="22">
        <f t="shared" si="15"/>
        <v>0</v>
      </c>
    </row>
    <row r="69" spans="1:12" ht="38.25">
      <c r="A69" s="16" t="s">
        <v>125</v>
      </c>
      <c r="B69" s="17" t="s">
        <v>1008</v>
      </c>
      <c r="C69" s="18" t="s">
        <v>126</v>
      </c>
      <c r="D69" s="19" t="s">
        <v>96</v>
      </c>
      <c r="E69" s="20">
        <v>9</v>
      </c>
      <c r="F69" s="21"/>
      <c r="G69" s="21"/>
      <c r="H69" s="21"/>
      <c r="I69" s="21">
        <f t="shared" si="12"/>
        <v>0</v>
      </c>
      <c r="J69" s="21">
        <f t="shared" si="13"/>
        <v>0</v>
      </c>
      <c r="K69" s="21">
        <f t="shared" si="14"/>
        <v>0</v>
      </c>
      <c r="L69" s="22">
        <f t="shared" si="15"/>
        <v>0</v>
      </c>
    </row>
    <row r="70" spans="1:12" ht="38.25">
      <c r="A70" s="16" t="s">
        <v>127</v>
      </c>
      <c r="B70" s="17" t="s">
        <v>1009</v>
      </c>
      <c r="C70" s="18" t="s">
        <v>128</v>
      </c>
      <c r="D70" s="19" t="s">
        <v>96</v>
      </c>
      <c r="E70" s="20">
        <v>19</v>
      </c>
      <c r="F70" s="21"/>
      <c r="G70" s="21"/>
      <c r="H70" s="21"/>
      <c r="I70" s="21">
        <f t="shared" si="12"/>
        <v>0</v>
      </c>
      <c r="J70" s="21">
        <f t="shared" si="13"/>
        <v>0</v>
      </c>
      <c r="K70" s="21">
        <f t="shared" si="14"/>
        <v>0</v>
      </c>
      <c r="L70" s="22">
        <f t="shared" si="15"/>
        <v>0</v>
      </c>
    </row>
    <row r="71" spans="1:12" ht="31.5" customHeight="1">
      <c r="A71" s="16" t="s">
        <v>129</v>
      </c>
      <c r="B71" s="17" t="s">
        <v>1010</v>
      </c>
      <c r="C71" s="18" t="s">
        <v>130</v>
      </c>
      <c r="D71" s="19" t="s">
        <v>96</v>
      </c>
      <c r="E71" s="20">
        <v>28</v>
      </c>
      <c r="F71" s="21"/>
      <c r="G71" s="21"/>
      <c r="H71" s="21"/>
      <c r="I71" s="21">
        <f t="shared" si="12"/>
        <v>0</v>
      </c>
      <c r="J71" s="21">
        <f t="shared" si="13"/>
        <v>0</v>
      </c>
      <c r="K71" s="21">
        <f t="shared" si="14"/>
        <v>0</v>
      </c>
      <c r="L71" s="22">
        <f t="shared" si="15"/>
        <v>0</v>
      </c>
    </row>
    <row r="72" spans="1:12" ht="37.5" customHeight="1">
      <c r="A72" s="16" t="s">
        <v>131</v>
      </c>
      <c r="B72" s="17" t="s">
        <v>1000</v>
      </c>
      <c r="C72" s="18" t="s">
        <v>100</v>
      </c>
      <c r="D72" s="19" t="s">
        <v>96</v>
      </c>
      <c r="E72" s="20">
        <v>182</v>
      </c>
      <c r="F72" s="21"/>
      <c r="G72" s="21"/>
      <c r="H72" s="21"/>
      <c r="I72" s="21">
        <f t="shared" si="12"/>
        <v>0</v>
      </c>
      <c r="J72" s="21">
        <f t="shared" si="13"/>
        <v>0</v>
      </c>
      <c r="K72" s="21">
        <f t="shared" si="14"/>
        <v>0</v>
      </c>
      <c r="L72" s="22">
        <f t="shared" si="15"/>
        <v>0</v>
      </c>
    </row>
    <row r="73" spans="1:12" ht="41.25" customHeight="1">
      <c r="A73" s="16" t="s">
        <v>132</v>
      </c>
      <c r="B73" s="17" t="s">
        <v>1011</v>
      </c>
      <c r="C73" s="18" t="s">
        <v>133</v>
      </c>
      <c r="D73" s="19" t="s">
        <v>96</v>
      </c>
      <c r="E73" s="20">
        <v>340</v>
      </c>
      <c r="F73" s="21"/>
      <c r="G73" s="21"/>
      <c r="H73" s="21"/>
      <c r="I73" s="21">
        <f t="shared" si="12"/>
        <v>0</v>
      </c>
      <c r="J73" s="21">
        <f t="shared" si="13"/>
        <v>0</v>
      </c>
      <c r="K73" s="21">
        <f t="shared" si="14"/>
        <v>0</v>
      </c>
      <c r="L73" s="22">
        <f t="shared" si="15"/>
        <v>0</v>
      </c>
    </row>
    <row r="74" spans="1:12" ht="51">
      <c r="A74" s="16" t="s">
        <v>134</v>
      </c>
      <c r="B74" s="17" t="s">
        <v>1002</v>
      </c>
      <c r="C74" s="18" t="s">
        <v>104</v>
      </c>
      <c r="D74" s="19" t="s">
        <v>18</v>
      </c>
      <c r="E74" s="20">
        <v>6</v>
      </c>
      <c r="F74" s="21"/>
      <c r="G74" s="21"/>
      <c r="H74" s="21"/>
      <c r="I74" s="21">
        <f t="shared" si="12"/>
        <v>0</v>
      </c>
      <c r="J74" s="21">
        <f t="shared" si="13"/>
        <v>0</v>
      </c>
      <c r="K74" s="21">
        <f t="shared" si="14"/>
        <v>0</v>
      </c>
      <c r="L74" s="22">
        <f t="shared" si="15"/>
        <v>0</v>
      </c>
    </row>
    <row r="75" spans="1:12" ht="27" customHeight="1">
      <c r="A75" s="16" t="s">
        <v>135</v>
      </c>
      <c r="B75" s="17" t="s">
        <v>1012</v>
      </c>
      <c r="C75" s="18" t="s">
        <v>136</v>
      </c>
      <c r="D75" s="19" t="s">
        <v>18</v>
      </c>
      <c r="E75" s="20">
        <v>11</v>
      </c>
      <c r="F75" s="21"/>
      <c r="G75" s="21"/>
      <c r="H75" s="21"/>
      <c r="I75" s="21">
        <f t="shared" si="12"/>
        <v>0</v>
      </c>
      <c r="J75" s="21">
        <f t="shared" si="13"/>
        <v>0</v>
      </c>
      <c r="K75" s="21">
        <f t="shared" si="14"/>
        <v>0</v>
      </c>
      <c r="L75" s="22">
        <f t="shared" si="15"/>
        <v>0</v>
      </c>
    </row>
    <row r="76" spans="1:12" ht="27" customHeight="1">
      <c r="A76" s="16" t="s">
        <v>137</v>
      </c>
      <c r="B76" s="17" t="s">
        <v>1013</v>
      </c>
      <c r="C76" s="18" t="s">
        <v>138</v>
      </c>
      <c r="D76" s="19" t="s">
        <v>18</v>
      </c>
      <c r="E76" s="20">
        <v>51</v>
      </c>
      <c r="F76" s="21"/>
      <c r="G76" s="21"/>
      <c r="H76" s="21"/>
      <c r="I76" s="21">
        <f t="shared" si="12"/>
        <v>0</v>
      </c>
      <c r="J76" s="21">
        <f t="shared" si="13"/>
        <v>0</v>
      </c>
      <c r="K76" s="21">
        <f t="shared" si="14"/>
        <v>0</v>
      </c>
      <c r="L76" s="22">
        <f t="shared" si="15"/>
        <v>0</v>
      </c>
    </row>
    <row r="77" spans="1:12" ht="25.5">
      <c r="A77" s="16" t="s">
        <v>139</v>
      </c>
      <c r="B77" s="17" t="s">
        <v>1014</v>
      </c>
      <c r="C77" s="18" t="s">
        <v>106</v>
      </c>
      <c r="D77" s="19" t="s">
        <v>27</v>
      </c>
      <c r="E77" s="20">
        <v>8</v>
      </c>
      <c r="F77" s="21"/>
      <c r="G77" s="21"/>
      <c r="H77" s="21"/>
      <c r="I77" s="21">
        <f>TRUNC(F77 * (1 + 19.83 / 100), 2)</f>
        <v>0</v>
      </c>
      <c r="J77" s="21">
        <f t="shared" si="13"/>
        <v>0</v>
      </c>
      <c r="K77" s="21">
        <f t="shared" si="14"/>
        <v>0</v>
      </c>
      <c r="L77" s="22">
        <f>TRUNC(E77 * TRUNC(F77 * (1 + 19.83 / 100), 2), 2)</f>
        <v>0</v>
      </c>
    </row>
    <row r="78" spans="1:12" ht="25.5">
      <c r="A78" s="16" t="s">
        <v>140</v>
      </c>
      <c r="B78" s="17" t="s">
        <v>1015</v>
      </c>
      <c r="C78" s="18" t="s">
        <v>141</v>
      </c>
      <c r="D78" s="19" t="s">
        <v>27</v>
      </c>
      <c r="E78" s="20">
        <v>8</v>
      </c>
      <c r="F78" s="21"/>
      <c r="G78" s="21"/>
      <c r="H78" s="21"/>
      <c r="I78" s="21">
        <f>TRUNC(F78 * (1 + 25.03 / 100), 2)</f>
        <v>0</v>
      </c>
      <c r="J78" s="21">
        <f t="shared" si="13"/>
        <v>0</v>
      </c>
      <c r="K78" s="21">
        <f t="shared" si="14"/>
        <v>0</v>
      </c>
      <c r="L78" s="22">
        <f>TRUNC(E78 * I78, 2)</f>
        <v>0</v>
      </c>
    </row>
    <row r="79" spans="1:12" ht="25.5">
      <c r="A79" s="16" t="s">
        <v>142</v>
      </c>
      <c r="B79" s="17" t="s">
        <v>1016</v>
      </c>
      <c r="C79" s="18" t="s">
        <v>143</v>
      </c>
      <c r="D79" s="19" t="s">
        <v>18</v>
      </c>
      <c r="E79" s="20">
        <v>19</v>
      </c>
      <c r="F79" s="21"/>
      <c r="G79" s="21"/>
      <c r="H79" s="21"/>
      <c r="I79" s="21">
        <f>TRUNC(F79 * (1 + 25.03 / 100), 2)</f>
        <v>0</v>
      </c>
      <c r="J79" s="21">
        <f t="shared" si="13"/>
        <v>0</v>
      </c>
      <c r="K79" s="21">
        <f t="shared" si="14"/>
        <v>0</v>
      </c>
      <c r="L79" s="22">
        <f>TRUNC(E79 * I79, 2)</f>
        <v>0</v>
      </c>
    </row>
    <row r="80" spans="1:12" ht="25.5">
      <c r="A80" s="16" t="s">
        <v>144</v>
      </c>
      <c r="B80" s="17" t="s">
        <v>1017</v>
      </c>
      <c r="C80" s="18" t="s">
        <v>145</v>
      </c>
      <c r="D80" s="19" t="s">
        <v>96</v>
      </c>
      <c r="E80" s="20">
        <v>43</v>
      </c>
      <c r="F80" s="21"/>
      <c r="G80" s="21"/>
      <c r="H80" s="21"/>
      <c r="I80" s="21">
        <f>TRUNC(F80 * (1 + 25.03 / 100), 2)</f>
        <v>0</v>
      </c>
      <c r="J80" s="21">
        <f t="shared" si="13"/>
        <v>0</v>
      </c>
      <c r="K80" s="21">
        <f t="shared" si="14"/>
        <v>0</v>
      </c>
      <c r="L80" s="22">
        <f>TRUNC(E80 * I80, 2)</f>
        <v>0</v>
      </c>
    </row>
    <row r="81" spans="1:12" ht="25.5">
      <c r="A81" s="16" t="s">
        <v>146</v>
      </c>
      <c r="B81" s="17" t="s">
        <v>1018</v>
      </c>
      <c r="C81" s="18" t="s">
        <v>147</v>
      </c>
      <c r="D81" s="19" t="s">
        <v>96</v>
      </c>
      <c r="E81" s="20">
        <v>92</v>
      </c>
      <c r="F81" s="21"/>
      <c r="G81" s="21"/>
      <c r="H81" s="21"/>
      <c r="I81" s="21">
        <f>TRUNC(F81 * (1 + 25.03 / 100), 2)</f>
        <v>0</v>
      </c>
      <c r="J81" s="21">
        <f t="shared" si="13"/>
        <v>0</v>
      </c>
      <c r="K81" s="21">
        <f t="shared" si="14"/>
        <v>0</v>
      </c>
      <c r="L81" s="22">
        <f>TRUNC(E81 * I81, 2)</f>
        <v>0</v>
      </c>
    </row>
    <row r="82" spans="1:12">
      <c r="A82" s="16"/>
      <c r="B82" s="17"/>
      <c r="C82" s="18"/>
      <c r="D82" s="19"/>
      <c r="E82" s="20"/>
      <c r="F82" s="21"/>
      <c r="G82" s="21"/>
      <c r="H82" s="21"/>
      <c r="I82" s="21"/>
      <c r="J82" s="21"/>
      <c r="K82" s="21"/>
      <c r="L82" s="57"/>
    </row>
    <row r="83" spans="1:12">
      <c r="A83" s="35" t="s">
        <v>148</v>
      </c>
      <c r="B83" s="36"/>
      <c r="C83" s="37" t="s">
        <v>149</v>
      </c>
      <c r="D83" s="37"/>
      <c r="E83" s="38"/>
      <c r="F83" s="37"/>
      <c r="G83" s="37"/>
      <c r="H83" s="37"/>
      <c r="I83" s="37"/>
      <c r="J83" s="39">
        <f>SUM(J84:J88)</f>
        <v>0</v>
      </c>
      <c r="K83" s="39">
        <f>SUM(K84:K88)</f>
        <v>0</v>
      </c>
      <c r="L83" s="58">
        <f>SUM(L84:L88)</f>
        <v>0</v>
      </c>
    </row>
    <row r="84" spans="1:12" ht="25.5">
      <c r="A84" s="16" t="s">
        <v>150</v>
      </c>
      <c r="B84" s="17" t="s">
        <v>151</v>
      </c>
      <c r="C84" s="18" t="s">
        <v>152</v>
      </c>
      <c r="D84" s="19" t="s">
        <v>18</v>
      </c>
      <c r="E84" s="20">
        <v>172</v>
      </c>
      <c r="F84" s="21"/>
      <c r="G84" s="21"/>
      <c r="H84" s="21"/>
      <c r="I84" s="21">
        <f>TRUNC(F84 * (1 + 25.03 / 100), 2)</f>
        <v>0</v>
      </c>
      <c r="J84" s="21">
        <f>TRUNC(E84 * G84, 2)</f>
        <v>0</v>
      </c>
      <c r="K84" s="21">
        <f>L84 - J84</f>
        <v>0</v>
      </c>
      <c r="L84" s="22">
        <f>TRUNC(E84 * I84, 2)</f>
        <v>0</v>
      </c>
    </row>
    <row r="85" spans="1:12" ht="25.5">
      <c r="A85" s="16" t="s">
        <v>1021</v>
      </c>
      <c r="B85" s="17" t="s">
        <v>155</v>
      </c>
      <c r="C85" s="18" t="s">
        <v>156</v>
      </c>
      <c r="D85" s="19" t="s">
        <v>18</v>
      </c>
      <c r="E85" s="20">
        <v>26</v>
      </c>
      <c r="F85" s="21"/>
      <c r="G85" s="21"/>
      <c r="H85" s="21"/>
      <c r="I85" s="21">
        <f>TRUNC(F85 * (1 + 25.03 / 100), 2)</f>
        <v>0</v>
      </c>
      <c r="J85" s="21">
        <f>TRUNC(E85 * G85, 2)</f>
        <v>0</v>
      </c>
      <c r="K85" s="21">
        <f>L85 - J85</f>
        <v>0</v>
      </c>
      <c r="L85" s="22">
        <f>TRUNC(E85 * I85, 2)</f>
        <v>0</v>
      </c>
    </row>
    <row r="86" spans="1:12" ht="38.25">
      <c r="A86" s="16" t="s">
        <v>1020</v>
      </c>
      <c r="B86" s="17" t="s">
        <v>153</v>
      </c>
      <c r="C86" s="18" t="s">
        <v>154</v>
      </c>
      <c r="D86" s="19" t="s">
        <v>18</v>
      </c>
      <c r="E86" s="20">
        <v>6</v>
      </c>
      <c r="F86" s="21"/>
      <c r="G86" s="21"/>
      <c r="H86" s="21"/>
      <c r="I86" s="21">
        <f>TRUNC(F86 * (1 + 25.03 / 100), 2)</f>
        <v>0</v>
      </c>
      <c r="J86" s="21">
        <f>TRUNC(E86 * G86, 2)</f>
        <v>0</v>
      </c>
      <c r="K86" s="21">
        <f>L86 - J86</f>
        <v>0</v>
      </c>
      <c r="L86" s="22">
        <f>TRUNC(E86 * I86, 2)</f>
        <v>0</v>
      </c>
    </row>
    <row r="87" spans="1:12" ht="30.75" customHeight="1">
      <c r="A87" s="16" t="s">
        <v>157</v>
      </c>
      <c r="B87" s="17" t="s">
        <v>1019</v>
      </c>
      <c r="C87" s="18" t="s">
        <v>158</v>
      </c>
      <c r="D87" s="19" t="s">
        <v>18</v>
      </c>
      <c r="E87" s="20">
        <v>18</v>
      </c>
      <c r="F87" s="21"/>
      <c r="G87" s="21"/>
      <c r="H87" s="21"/>
      <c r="I87" s="21">
        <f>TRUNC(F87 * (1 + 25.03 / 100), 2)</f>
        <v>0</v>
      </c>
      <c r="J87" s="21">
        <f>TRUNC(E87 * G87, 2)</f>
        <v>0</v>
      </c>
      <c r="K87" s="21">
        <f>L87 - J87</f>
        <v>0</v>
      </c>
      <c r="L87" s="22">
        <f>TRUNC(E87 * I87, 2)</f>
        <v>0</v>
      </c>
    </row>
    <row r="88" spans="1:12" ht="38.25">
      <c r="A88" s="16" t="s">
        <v>159</v>
      </c>
      <c r="B88" s="17" t="s">
        <v>160</v>
      </c>
      <c r="C88" s="18" t="s">
        <v>161</v>
      </c>
      <c r="D88" s="19" t="s">
        <v>18</v>
      </c>
      <c r="E88" s="20">
        <v>6</v>
      </c>
      <c r="F88" s="21"/>
      <c r="G88" s="21"/>
      <c r="H88" s="21"/>
      <c r="I88" s="21">
        <f>TRUNC(F88 * (1 + 25.03 / 100), 2)</f>
        <v>0</v>
      </c>
      <c r="J88" s="21">
        <f>TRUNC(E88 * G88, 2)</f>
        <v>0</v>
      </c>
      <c r="K88" s="21">
        <f>L88 - J88</f>
        <v>0</v>
      </c>
      <c r="L88" s="22">
        <f>TRUNC(E88 * I88, 2)</f>
        <v>0</v>
      </c>
    </row>
    <row r="89" spans="1:12">
      <c r="A89" s="16"/>
      <c r="B89" s="17"/>
      <c r="C89" s="18"/>
      <c r="D89" s="19"/>
      <c r="E89" s="20"/>
      <c r="F89" s="21"/>
      <c r="G89" s="21"/>
      <c r="H89" s="21"/>
      <c r="I89" s="21"/>
      <c r="J89" s="21"/>
      <c r="K89" s="21"/>
      <c r="L89" s="57"/>
    </row>
    <row r="90" spans="1:12">
      <c r="A90" s="35" t="s">
        <v>162</v>
      </c>
      <c r="B90" s="36"/>
      <c r="C90" s="37" t="s">
        <v>163</v>
      </c>
      <c r="D90" s="37"/>
      <c r="E90" s="38"/>
      <c r="F90" s="37"/>
      <c r="G90" s="37"/>
      <c r="H90" s="37"/>
      <c r="I90" s="37"/>
      <c r="J90" s="39">
        <f>SUM(J91:J94)</f>
        <v>0</v>
      </c>
      <c r="K90" s="39">
        <f>SUM(K91:K94)</f>
        <v>0</v>
      </c>
      <c r="L90" s="58">
        <f>SUM(L91:L94)</f>
        <v>0</v>
      </c>
    </row>
    <row r="91" spans="1:12" ht="38.25">
      <c r="A91" s="16" t="s">
        <v>164</v>
      </c>
      <c r="B91" s="17" t="s">
        <v>1022</v>
      </c>
      <c r="C91" s="18" t="s">
        <v>55</v>
      </c>
      <c r="D91" s="19" t="s">
        <v>18</v>
      </c>
      <c r="E91" s="20">
        <v>37</v>
      </c>
      <c r="F91" s="21"/>
      <c r="G91" s="21"/>
      <c r="H91" s="21"/>
      <c r="I91" s="21">
        <f>TRUNC(F91 * (1 + 25.03 / 100), 2)</f>
        <v>0</v>
      </c>
      <c r="J91" s="21">
        <f>TRUNC(E91 * G91, 2)</f>
        <v>0</v>
      </c>
      <c r="K91" s="21">
        <f>L91 - J91</f>
        <v>0</v>
      </c>
      <c r="L91" s="22">
        <f>TRUNC(E91 * I91, 2)</f>
        <v>0</v>
      </c>
    </row>
    <row r="92" spans="1:12" ht="38.25">
      <c r="A92" s="16" t="s">
        <v>165</v>
      </c>
      <c r="B92" s="17" t="s">
        <v>1023</v>
      </c>
      <c r="C92" s="18" t="s">
        <v>166</v>
      </c>
      <c r="D92" s="19" t="s">
        <v>18</v>
      </c>
      <c r="E92" s="20">
        <v>37</v>
      </c>
      <c r="F92" s="21"/>
      <c r="G92" s="21"/>
      <c r="H92" s="21"/>
      <c r="I92" s="21">
        <f>TRUNC(F92 * (1 + 25.03 / 100), 2)</f>
        <v>0</v>
      </c>
      <c r="J92" s="21">
        <f>TRUNC(E92 * G92, 2)</f>
        <v>0</v>
      </c>
      <c r="K92" s="21">
        <f>L92 - J92</f>
        <v>0</v>
      </c>
      <c r="L92" s="22">
        <f>TRUNC(E92 * I92, 2)</f>
        <v>0</v>
      </c>
    </row>
    <row r="93" spans="1:12" ht="25.5">
      <c r="A93" s="16" t="s">
        <v>167</v>
      </c>
      <c r="B93" s="17" t="s">
        <v>168</v>
      </c>
      <c r="C93" s="18" t="s">
        <v>169</v>
      </c>
      <c r="D93" s="19" t="s">
        <v>31</v>
      </c>
      <c r="E93" s="20">
        <v>55</v>
      </c>
      <c r="F93" s="21"/>
      <c r="G93" s="21"/>
      <c r="H93" s="21"/>
      <c r="I93" s="21">
        <f>TRUNC(F93 * (1 + 25.03 / 100), 2)</f>
        <v>0</v>
      </c>
      <c r="J93" s="21">
        <f>TRUNC(E93 * G93, 2)</f>
        <v>0</v>
      </c>
      <c r="K93" s="21">
        <f>L93 - J93</f>
        <v>0</v>
      </c>
      <c r="L93" s="22">
        <f>TRUNC(E93 * I93, 2)</f>
        <v>0</v>
      </c>
    </row>
    <row r="94" spans="1:12" ht="25.5">
      <c r="A94" s="16" t="s">
        <v>170</v>
      </c>
      <c r="B94" s="17" t="s">
        <v>171</v>
      </c>
      <c r="C94" s="18" t="s">
        <v>172</v>
      </c>
      <c r="D94" s="19" t="s">
        <v>31</v>
      </c>
      <c r="E94" s="20">
        <v>20</v>
      </c>
      <c r="F94" s="21"/>
      <c r="G94" s="21"/>
      <c r="H94" s="21"/>
      <c r="I94" s="21">
        <f>TRUNC(F94 * (1 + 25.03 / 100), 2)</f>
        <v>0</v>
      </c>
      <c r="J94" s="21">
        <f>TRUNC(E94 * G94, 2)</f>
        <v>0</v>
      </c>
      <c r="K94" s="21">
        <f>L94 - J94</f>
        <v>0</v>
      </c>
      <c r="L94" s="22">
        <f>TRUNC(E94 * I94, 2)</f>
        <v>0</v>
      </c>
    </row>
    <row r="95" spans="1:12">
      <c r="A95" s="16"/>
      <c r="B95" s="17"/>
      <c r="C95" s="18"/>
      <c r="D95" s="19"/>
      <c r="E95" s="20"/>
      <c r="F95" s="21"/>
      <c r="G95" s="21"/>
      <c r="H95" s="21"/>
      <c r="I95" s="21"/>
      <c r="J95" s="21"/>
      <c r="K95" s="21"/>
      <c r="L95" s="57"/>
    </row>
    <row r="96" spans="1:12">
      <c r="A96" s="35" t="s">
        <v>173</v>
      </c>
      <c r="B96" s="36"/>
      <c r="C96" s="53" t="s">
        <v>174</v>
      </c>
      <c r="D96" s="53"/>
      <c r="E96" s="54"/>
      <c r="F96" s="53"/>
      <c r="G96" s="53"/>
      <c r="H96" s="53"/>
      <c r="I96" s="53"/>
      <c r="J96" s="55">
        <f>SUM(J97:J117)</f>
        <v>0</v>
      </c>
      <c r="K96" s="55">
        <f>SUM(K97:K117)</f>
        <v>0</v>
      </c>
      <c r="L96" s="56">
        <f>SUM(L97:L117)</f>
        <v>0</v>
      </c>
    </row>
    <row r="97" spans="1:12" ht="38.25">
      <c r="A97" s="16" t="s">
        <v>175</v>
      </c>
      <c r="B97" s="17" t="s">
        <v>1024</v>
      </c>
      <c r="C97" s="18" t="s">
        <v>176</v>
      </c>
      <c r="D97" s="19" t="s">
        <v>14</v>
      </c>
      <c r="E97" s="20">
        <v>5</v>
      </c>
      <c r="F97" s="21"/>
      <c r="G97" s="21"/>
      <c r="H97" s="21"/>
      <c r="I97" s="21">
        <f t="shared" ref="I97:I117" si="16">TRUNC(F97 * (1 + 25.03 / 100), 2)</f>
        <v>0</v>
      </c>
      <c r="J97" s="21">
        <f t="shared" ref="J97:J117" si="17">TRUNC(E97 * G97, 2)</f>
        <v>0</v>
      </c>
      <c r="K97" s="21">
        <f t="shared" ref="K97:K117" si="18">L97 - J97</f>
        <v>0</v>
      </c>
      <c r="L97" s="22">
        <f t="shared" ref="L97:L117" si="19">TRUNC(E97 * I97, 2)</f>
        <v>0</v>
      </c>
    </row>
    <row r="98" spans="1:12" ht="38.25">
      <c r="A98" s="16" t="s">
        <v>177</v>
      </c>
      <c r="B98" s="17" t="s">
        <v>1025</v>
      </c>
      <c r="C98" s="18" t="s">
        <v>178</v>
      </c>
      <c r="D98" s="19" t="s">
        <v>14</v>
      </c>
      <c r="E98" s="20">
        <v>4</v>
      </c>
      <c r="F98" s="21"/>
      <c r="G98" s="21"/>
      <c r="H98" s="21"/>
      <c r="I98" s="21">
        <f t="shared" si="16"/>
        <v>0</v>
      </c>
      <c r="J98" s="21">
        <f t="shared" si="17"/>
        <v>0</v>
      </c>
      <c r="K98" s="21">
        <f t="shared" si="18"/>
        <v>0</v>
      </c>
      <c r="L98" s="22">
        <f t="shared" si="19"/>
        <v>0</v>
      </c>
    </row>
    <row r="99" spans="1:12" ht="58.5" customHeight="1">
      <c r="A99" s="16" t="s">
        <v>179</v>
      </c>
      <c r="B99" s="17" t="s">
        <v>180</v>
      </c>
      <c r="C99" s="18" t="s">
        <v>181</v>
      </c>
      <c r="D99" s="19" t="s">
        <v>14</v>
      </c>
      <c r="E99" s="20">
        <v>1</v>
      </c>
      <c r="F99" s="21"/>
      <c r="G99" s="21"/>
      <c r="H99" s="21"/>
      <c r="I99" s="21">
        <f t="shared" si="16"/>
        <v>0</v>
      </c>
      <c r="J99" s="21">
        <f t="shared" si="17"/>
        <v>0</v>
      </c>
      <c r="K99" s="21">
        <f t="shared" si="18"/>
        <v>0</v>
      </c>
      <c r="L99" s="22">
        <f t="shared" si="19"/>
        <v>0</v>
      </c>
    </row>
    <row r="100" spans="1:12" ht="38.25">
      <c r="A100" s="16" t="s">
        <v>182</v>
      </c>
      <c r="B100" s="17" t="s">
        <v>183</v>
      </c>
      <c r="C100" s="18" t="s">
        <v>184</v>
      </c>
      <c r="D100" s="19" t="s">
        <v>14</v>
      </c>
      <c r="E100" s="20">
        <v>1</v>
      </c>
      <c r="F100" s="21"/>
      <c r="G100" s="21"/>
      <c r="H100" s="21"/>
      <c r="I100" s="21">
        <f t="shared" si="16"/>
        <v>0</v>
      </c>
      <c r="J100" s="21">
        <f t="shared" si="17"/>
        <v>0</v>
      </c>
      <c r="K100" s="21">
        <f t="shared" si="18"/>
        <v>0</v>
      </c>
      <c r="L100" s="22">
        <f t="shared" si="19"/>
        <v>0</v>
      </c>
    </row>
    <row r="101" spans="1:12" ht="25.5">
      <c r="A101" s="16" t="s">
        <v>185</v>
      </c>
      <c r="B101" s="17" t="s">
        <v>1026</v>
      </c>
      <c r="C101" s="18" t="s">
        <v>186</v>
      </c>
      <c r="D101" s="19" t="s">
        <v>18</v>
      </c>
      <c r="E101" s="20">
        <v>46</v>
      </c>
      <c r="F101" s="21"/>
      <c r="G101" s="21"/>
      <c r="H101" s="21"/>
      <c r="I101" s="21">
        <f t="shared" si="16"/>
        <v>0</v>
      </c>
      <c r="J101" s="21">
        <f t="shared" si="17"/>
        <v>0</v>
      </c>
      <c r="K101" s="21">
        <f t="shared" si="18"/>
        <v>0</v>
      </c>
      <c r="L101" s="22">
        <f t="shared" si="19"/>
        <v>0</v>
      </c>
    </row>
    <row r="102" spans="1:12" ht="38.25">
      <c r="A102" s="16" t="s">
        <v>187</v>
      </c>
      <c r="B102" s="17" t="s">
        <v>188</v>
      </c>
      <c r="C102" s="18" t="s">
        <v>189</v>
      </c>
      <c r="D102" s="19" t="s">
        <v>14</v>
      </c>
      <c r="E102" s="20">
        <v>1</v>
      </c>
      <c r="F102" s="21"/>
      <c r="G102" s="21"/>
      <c r="H102" s="21"/>
      <c r="I102" s="21">
        <f t="shared" si="16"/>
        <v>0</v>
      </c>
      <c r="J102" s="21">
        <f t="shared" si="17"/>
        <v>0</v>
      </c>
      <c r="K102" s="21">
        <f t="shared" si="18"/>
        <v>0</v>
      </c>
      <c r="L102" s="22">
        <f t="shared" si="19"/>
        <v>0</v>
      </c>
    </row>
    <row r="103" spans="1:12" ht="51">
      <c r="A103" s="16" t="s">
        <v>190</v>
      </c>
      <c r="B103" s="17" t="s">
        <v>191</v>
      </c>
      <c r="C103" s="18" t="s">
        <v>192</v>
      </c>
      <c r="D103" s="19" t="s">
        <v>14</v>
      </c>
      <c r="E103" s="20">
        <v>1</v>
      </c>
      <c r="F103" s="21"/>
      <c r="G103" s="21"/>
      <c r="H103" s="21"/>
      <c r="I103" s="21">
        <f t="shared" si="16"/>
        <v>0</v>
      </c>
      <c r="J103" s="21">
        <f t="shared" si="17"/>
        <v>0</v>
      </c>
      <c r="K103" s="21">
        <f t="shared" si="18"/>
        <v>0</v>
      </c>
      <c r="L103" s="22">
        <f t="shared" si="19"/>
        <v>0</v>
      </c>
    </row>
    <row r="104" spans="1:12" ht="51">
      <c r="A104" s="16" t="s">
        <v>193</v>
      </c>
      <c r="B104" s="17" t="s">
        <v>194</v>
      </c>
      <c r="C104" s="18" t="s">
        <v>195</v>
      </c>
      <c r="D104" s="19" t="s">
        <v>14</v>
      </c>
      <c r="E104" s="20">
        <v>1</v>
      </c>
      <c r="F104" s="21"/>
      <c r="G104" s="21"/>
      <c r="H104" s="21"/>
      <c r="I104" s="21">
        <f t="shared" si="16"/>
        <v>0</v>
      </c>
      <c r="J104" s="21">
        <f t="shared" si="17"/>
        <v>0</v>
      </c>
      <c r="K104" s="21">
        <f t="shared" si="18"/>
        <v>0</v>
      </c>
      <c r="L104" s="22">
        <f t="shared" si="19"/>
        <v>0</v>
      </c>
    </row>
    <row r="105" spans="1:12" ht="54.75" customHeight="1">
      <c r="A105" s="16" t="s">
        <v>196</v>
      </c>
      <c r="B105" s="17" t="s">
        <v>197</v>
      </c>
      <c r="C105" s="18" t="s">
        <v>198</v>
      </c>
      <c r="D105" s="19" t="s">
        <v>14</v>
      </c>
      <c r="E105" s="20">
        <v>3</v>
      </c>
      <c r="F105" s="21"/>
      <c r="G105" s="21"/>
      <c r="H105" s="21"/>
      <c r="I105" s="21">
        <f t="shared" si="16"/>
        <v>0</v>
      </c>
      <c r="J105" s="21">
        <f t="shared" si="17"/>
        <v>0</v>
      </c>
      <c r="K105" s="21">
        <f t="shared" si="18"/>
        <v>0</v>
      </c>
      <c r="L105" s="22">
        <f t="shared" si="19"/>
        <v>0</v>
      </c>
    </row>
    <row r="106" spans="1:12" ht="52.5" customHeight="1">
      <c r="A106" s="16" t="s">
        <v>199</v>
      </c>
      <c r="B106" s="17" t="s">
        <v>200</v>
      </c>
      <c r="C106" s="18" t="s">
        <v>201</v>
      </c>
      <c r="D106" s="19" t="s">
        <v>14</v>
      </c>
      <c r="E106" s="20">
        <v>2</v>
      </c>
      <c r="F106" s="21"/>
      <c r="G106" s="21"/>
      <c r="H106" s="21"/>
      <c r="I106" s="21">
        <f t="shared" si="16"/>
        <v>0</v>
      </c>
      <c r="J106" s="21">
        <f t="shared" si="17"/>
        <v>0</v>
      </c>
      <c r="K106" s="21">
        <f t="shared" si="18"/>
        <v>0</v>
      </c>
      <c r="L106" s="22">
        <f t="shared" si="19"/>
        <v>0</v>
      </c>
    </row>
    <row r="107" spans="1:12" ht="51">
      <c r="A107" s="16" t="s">
        <v>202</v>
      </c>
      <c r="B107" s="17" t="s">
        <v>203</v>
      </c>
      <c r="C107" s="18" t="s">
        <v>204</v>
      </c>
      <c r="D107" s="19" t="s">
        <v>14</v>
      </c>
      <c r="E107" s="20">
        <v>1</v>
      </c>
      <c r="F107" s="21"/>
      <c r="G107" s="21"/>
      <c r="H107" s="21"/>
      <c r="I107" s="21">
        <f t="shared" si="16"/>
        <v>0</v>
      </c>
      <c r="J107" s="21">
        <f t="shared" si="17"/>
        <v>0</v>
      </c>
      <c r="K107" s="21">
        <f t="shared" si="18"/>
        <v>0</v>
      </c>
      <c r="L107" s="22">
        <f t="shared" si="19"/>
        <v>0</v>
      </c>
    </row>
    <row r="108" spans="1:12" ht="53.25" customHeight="1">
      <c r="A108" s="16" t="s">
        <v>205</v>
      </c>
      <c r="B108" s="17" t="s">
        <v>206</v>
      </c>
      <c r="C108" s="18" t="s">
        <v>207</v>
      </c>
      <c r="D108" s="19" t="s">
        <v>14</v>
      </c>
      <c r="E108" s="20">
        <v>7</v>
      </c>
      <c r="F108" s="21"/>
      <c r="G108" s="21"/>
      <c r="H108" s="21"/>
      <c r="I108" s="21">
        <f t="shared" si="16"/>
        <v>0</v>
      </c>
      <c r="J108" s="21">
        <f t="shared" si="17"/>
        <v>0</v>
      </c>
      <c r="K108" s="21">
        <f t="shared" si="18"/>
        <v>0</v>
      </c>
      <c r="L108" s="22">
        <f t="shared" si="19"/>
        <v>0</v>
      </c>
    </row>
    <row r="109" spans="1:12" ht="51">
      <c r="A109" s="16" t="s">
        <v>208</v>
      </c>
      <c r="B109" s="17" t="s">
        <v>209</v>
      </c>
      <c r="C109" s="18" t="s">
        <v>210</v>
      </c>
      <c r="D109" s="19" t="s">
        <v>14</v>
      </c>
      <c r="E109" s="20">
        <v>4</v>
      </c>
      <c r="F109" s="21"/>
      <c r="G109" s="21"/>
      <c r="H109" s="21"/>
      <c r="I109" s="21">
        <f t="shared" si="16"/>
        <v>0</v>
      </c>
      <c r="J109" s="21">
        <f t="shared" si="17"/>
        <v>0</v>
      </c>
      <c r="K109" s="21">
        <f t="shared" si="18"/>
        <v>0</v>
      </c>
      <c r="L109" s="22">
        <f t="shared" si="19"/>
        <v>0</v>
      </c>
    </row>
    <row r="110" spans="1:12" ht="25.5">
      <c r="A110" s="16" t="s">
        <v>211</v>
      </c>
      <c r="B110" s="17" t="s">
        <v>212</v>
      </c>
      <c r="C110" s="18" t="s">
        <v>213</v>
      </c>
      <c r="D110" s="19" t="s">
        <v>14</v>
      </c>
      <c r="E110" s="20">
        <v>1</v>
      </c>
      <c r="F110" s="21"/>
      <c r="G110" s="21"/>
      <c r="H110" s="21"/>
      <c r="I110" s="21">
        <f t="shared" si="16"/>
        <v>0</v>
      </c>
      <c r="J110" s="21">
        <f t="shared" si="17"/>
        <v>0</v>
      </c>
      <c r="K110" s="21">
        <f t="shared" si="18"/>
        <v>0</v>
      </c>
      <c r="L110" s="22">
        <f t="shared" si="19"/>
        <v>0</v>
      </c>
    </row>
    <row r="111" spans="1:12" ht="25.5">
      <c r="A111" s="16" t="s">
        <v>214</v>
      </c>
      <c r="B111" s="17" t="s">
        <v>215</v>
      </c>
      <c r="C111" s="18" t="s">
        <v>216</v>
      </c>
      <c r="D111" s="19" t="s">
        <v>117</v>
      </c>
      <c r="E111" s="20">
        <v>6</v>
      </c>
      <c r="F111" s="21"/>
      <c r="G111" s="21"/>
      <c r="H111" s="21"/>
      <c r="I111" s="21">
        <f t="shared" si="16"/>
        <v>0</v>
      </c>
      <c r="J111" s="21">
        <f t="shared" si="17"/>
        <v>0</v>
      </c>
      <c r="K111" s="21">
        <f t="shared" si="18"/>
        <v>0</v>
      </c>
      <c r="L111" s="22">
        <f t="shared" si="19"/>
        <v>0</v>
      </c>
    </row>
    <row r="112" spans="1:12" ht="25.5">
      <c r="A112" s="16" t="s">
        <v>217</v>
      </c>
      <c r="B112" s="17" t="s">
        <v>218</v>
      </c>
      <c r="C112" s="18" t="s">
        <v>219</v>
      </c>
      <c r="D112" s="19" t="s">
        <v>117</v>
      </c>
      <c r="E112" s="20">
        <v>1</v>
      </c>
      <c r="F112" s="21"/>
      <c r="G112" s="21"/>
      <c r="H112" s="21"/>
      <c r="I112" s="21">
        <f t="shared" si="16"/>
        <v>0</v>
      </c>
      <c r="J112" s="21">
        <f t="shared" si="17"/>
        <v>0</v>
      </c>
      <c r="K112" s="21">
        <f t="shared" si="18"/>
        <v>0</v>
      </c>
      <c r="L112" s="22">
        <f t="shared" si="19"/>
        <v>0</v>
      </c>
    </row>
    <row r="113" spans="1:12" ht="30.75" customHeight="1">
      <c r="A113" s="16" t="s">
        <v>220</v>
      </c>
      <c r="B113" s="17" t="s">
        <v>221</v>
      </c>
      <c r="C113" s="18" t="s">
        <v>222</v>
      </c>
      <c r="D113" s="19" t="s">
        <v>117</v>
      </c>
      <c r="E113" s="20">
        <v>1</v>
      </c>
      <c r="F113" s="21"/>
      <c r="G113" s="21"/>
      <c r="H113" s="21"/>
      <c r="I113" s="21">
        <f t="shared" si="16"/>
        <v>0</v>
      </c>
      <c r="J113" s="21">
        <f t="shared" si="17"/>
        <v>0</v>
      </c>
      <c r="K113" s="21">
        <f t="shared" si="18"/>
        <v>0</v>
      </c>
      <c r="L113" s="22">
        <f t="shared" si="19"/>
        <v>0</v>
      </c>
    </row>
    <row r="114" spans="1:12" ht="27.75" customHeight="1">
      <c r="A114" s="16" t="s">
        <v>223</v>
      </c>
      <c r="B114" s="17" t="s">
        <v>224</v>
      </c>
      <c r="C114" s="18" t="s">
        <v>225</v>
      </c>
      <c r="D114" s="19" t="s">
        <v>117</v>
      </c>
      <c r="E114" s="20">
        <v>1</v>
      </c>
      <c r="F114" s="21"/>
      <c r="G114" s="21"/>
      <c r="H114" s="21"/>
      <c r="I114" s="21">
        <f t="shared" si="16"/>
        <v>0</v>
      </c>
      <c r="J114" s="21">
        <f t="shared" si="17"/>
        <v>0</v>
      </c>
      <c r="K114" s="21">
        <f t="shared" si="18"/>
        <v>0</v>
      </c>
      <c r="L114" s="22">
        <f t="shared" si="19"/>
        <v>0</v>
      </c>
    </row>
    <row r="115" spans="1:12" ht="32.25" customHeight="1">
      <c r="A115" s="16" t="s">
        <v>226</v>
      </c>
      <c r="B115" s="17" t="s">
        <v>227</v>
      </c>
      <c r="C115" s="18" t="s">
        <v>228</v>
      </c>
      <c r="D115" s="19" t="s">
        <v>117</v>
      </c>
      <c r="E115" s="20">
        <v>1</v>
      </c>
      <c r="F115" s="21"/>
      <c r="G115" s="21"/>
      <c r="H115" s="21"/>
      <c r="I115" s="21">
        <f t="shared" si="16"/>
        <v>0</v>
      </c>
      <c r="J115" s="21">
        <f t="shared" si="17"/>
        <v>0</v>
      </c>
      <c r="K115" s="21">
        <f t="shared" si="18"/>
        <v>0</v>
      </c>
      <c r="L115" s="22">
        <f t="shared" si="19"/>
        <v>0</v>
      </c>
    </row>
    <row r="116" spans="1:12" ht="31.5" customHeight="1">
      <c r="A116" s="16" t="s">
        <v>229</v>
      </c>
      <c r="B116" s="17" t="s">
        <v>1027</v>
      </c>
      <c r="C116" s="18" t="s">
        <v>231</v>
      </c>
      <c r="D116" s="19" t="s">
        <v>14</v>
      </c>
      <c r="E116" s="20">
        <v>9</v>
      </c>
      <c r="F116" s="21"/>
      <c r="G116" s="21"/>
      <c r="H116" s="21"/>
      <c r="I116" s="21">
        <f t="shared" si="16"/>
        <v>0</v>
      </c>
      <c r="J116" s="21">
        <f t="shared" si="17"/>
        <v>0</v>
      </c>
      <c r="K116" s="21">
        <f t="shared" si="18"/>
        <v>0</v>
      </c>
      <c r="L116" s="22">
        <f t="shared" si="19"/>
        <v>0</v>
      </c>
    </row>
    <row r="117" spans="1:12" ht="64.5" customHeight="1">
      <c r="A117" s="16" t="s">
        <v>232</v>
      </c>
      <c r="B117" s="17" t="s">
        <v>233</v>
      </c>
      <c r="C117" s="18" t="s">
        <v>234</v>
      </c>
      <c r="D117" s="19" t="s">
        <v>18</v>
      </c>
      <c r="E117" s="20">
        <v>25</v>
      </c>
      <c r="F117" s="21"/>
      <c r="G117" s="21"/>
      <c r="H117" s="21"/>
      <c r="I117" s="21">
        <f t="shared" si="16"/>
        <v>0</v>
      </c>
      <c r="J117" s="21">
        <f t="shared" si="17"/>
        <v>0</v>
      </c>
      <c r="K117" s="21">
        <f t="shared" si="18"/>
        <v>0</v>
      </c>
      <c r="L117" s="22">
        <f t="shared" si="19"/>
        <v>0</v>
      </c>
    </row>
    <row r="118" spans="1:12">
      <c r="A118" s="16"/>
      <c r="B118" s="17"/>
      <c r="C118" s="18"/>
      <c r="D118" s="19"/>
      <c r="E118" s="20"/>
      <c r="F118" s="21"/>
      <c r="G118" s="21"/>
      <c r="H118" s="21"/>
      <c r="I118" s="21"/>
      <c r="J118" s="21"/>
      <c r="K118" s="21"/>
      <c r="L118" s="57"/>
    </row>
    <row r="119" spans="1:12">
      <c r="A119" s="35" t="s">
        <v>235</v>
      </c>
      <c r="B119" s="36"/>
      <c r="C119" s="37" t="s">
        <v>236</v>
      </c>
      <c r="D119" s="37"/>
      <c r="E119" s="38"/>
      <c r="F119" s="37"/>
      <c r="G119" s="37"/>
      <c r="H119" s="37"/>
      <c r="I119" s="37"/>
      <c r="J119" s="39">
        <f>SUM(J120:J154)</f>
        <v>0</v>
      </c>
      <c r="K119" s="39">
        <f>SUM(K120:K154)</f>
        <v>0</v>
      </c>
      <c r="L119" s="58">
        <f>SUM(L120:L154)</f>
        <v>0</v>
      </c>
    </row>
    <row r="120" spans="1:12" ht="38.25">
      <c r="A120" s="16" t="s">
        <v>237</v>
      </c>
      <c r="B120" s="17" t="s">
        <v>238</v>
      </c>
      <c r="C120" s="18" t="s">
        <v>239</v>
      </c>
      <c r="D120" s="19" t="s">
        <v>14</v>
      </c>
      <c r="E120" s="20">
        <v>1</v>
      </c>
      <c r="F120" s="21"/>
      <c r="G120" s="21"/>
      <c r="H120" s="21"/>
      <c r="I120" s="21">
        <f t="shared" ref="I120:I154" si="20">TRUNC(F120 * (1 + 25.03 / 100), 2)</f>
        <v>0</v>
      </c>
      <c r="J120" s="21">
        <f t="shared" ref="J120:J154" si="21">TRUNC(E120 * G120, 2)</f>
        <v>0</v>
      </c>
      <c r="K120" s="21">
        <f t="shared" ref="K120:K154" si="22">L120 - J120</f>
        <v>0</v>
      </c>
      <c r="L120" s="22">
        <f t="shared" ref="L120:L154" si="23">TRUNC(E120 * I120, 2)</f>
        <v>0</v>
      </c>
    </row>
    <row r="121" spans="1:12" ht="38.25">
      <c r="A121" s="16" t="s">
        <v>240</v>
      </c>
      <c r="B121" s="17" t="s">
        <v>241</v>
      </c>
      <c r="C121" s="18" t="s">
        <v>242</v>
      </c>
      <c r="D121" s="19" t="s">
        <v>14</v>
      </c>
      <c r="E121" s="20">
        <v>1</v>
      </c>
      <c r="F121" s="21"/>
      <c r="G121" s="21"/>
      <c r="H121" s="21"/>
      <c r="I121" s="21">
        <f t="shared" si="20"/>
        <v>0</v>
      </c>
      <c r="J121" s="21">
        <f t="shared" si="21"/>
        <v>0</v>
      </c>
      <c r="K121" s="21">
        <f t="shared" si="22"/>
        <v>0</v>
      </c>
      <c r="L121" s="22">
        <f t="shared" si="23"/>
        <v>0</v>
      </c>
    </row>
    <row r="122" spans="1:12" ht="38.25">
      <c r="A122" s="16" t="s">
        <v>243</v>
      </c>
      <c r="B122" s="17" t="s">
        <v>1028</v>
      </c>
      <c r="C122" s="18" t="s">
        <v>244</v>
      </c>
      <c r="D122" s="19" t="s">
        <v>14</v>
      </c>
      <c r="E122" s="20">
        <v>1</v>
      </c>
      <c r="F122" s="21"/>
      <c r="G122" s="21"/>
      <c r="H122" s="21"/>
      <c r="I122" s="21">
        <f t="shared" si="20"/>
        <v>0</v>
      </c>
      <c r="J122" s="21">
        <f t="shared" si="21"/>
        <v>0</v>
      </c>
      <c r="K122" s="21">
        <f t="shared" si="22"/>
        <v>0</v>
      </c>
      <c r="L122" s="22">
        <f t="shared" si="23"/>
        <v>0</v>
      </c>
    </row>
    <row r="123" spans="1:12" ht="38.25">
      <c r="A123" s="16" t="s">
        <v>245</v>
      </c>
      <c r="B123" s="17" t="s">
        <v>1029</v>
      </c>
      <c r="C123" s="18" t="s">
        <v>246</v>
      </c>
      <c r="D123" s="19" t="s">
        <v>14</v>
      </c>
      <c r="E123" s="20">
        <v>1</v>
      </c>
      <c r="F123" s="21"/>
      <c r="G123" s="21"/>
      <c r="H123" s="21"/>
      <c r="I123" s="21">
        <f t="shared" si="20"/>
        <v>0</v>
      </c>
      <c r="J123" s="21">
        <f t="shared" si="21"/>
        <v>0</v>
      </c>
      <c r="K123" s="21">
        <f t="shared" si="22"/>
        <v>0</v>
      </c>
      <c r="L123" s="22">
        <f t="shared" si="23"/>
        <v>0</v>
      </c>
    </row>
    <row r="124" spans="1:12">
      <c r="A124" s="16" t="s">
        <v>247</v>
      </c>
      <c r="B124" s="17" t="s">
        <v>248</v>
      </c>
      <c r="C124" s="18" t="s">
        <v>249</v>
      </c>
      <c r="D124" s="19" t="s">
        <v>14</v>
      </c>
      <c r="E124" s="20">
        <v>2</v>
      </c>
      <c r="F124" s="21"/>
      <c r="G124" s="21"/>
      <c r="H124" s="21"/>
      <c r="I124" s="21">
        <f t="shared" si="20"/>
        <v>0</v>
      </c>
      <c r="J124" s="21">
        <f t="shared" si="21"/>
        <v>0</v>
      </c>
      <c r="K124" s="21">
        <f t="shared" si="22"/>
        <v>0</v>
      </c>
      <c r="L124" s="22">
        <f t="shared" si="23"/>
        <v>0</v>
      </c>
    </row>
    <row r="125" spans="1:12" ht="25.5">
      <c r="A125" s="16" t="s">
        <v>250</v>
      </c>
      <c r="B125" s="17" t="s">
        <v>1033</v>
      </c>
      <c r="C125" s="18" t="s">
        <v>251</v>
      </c>
      <c r="D125" s="19" t="s">
        <v>14</v>
      </c>
      <c r="E125" s="20">
        <v>1</v>
      </c>
      <c r="F125" s="21"/>
      <c r="G125" s="21"/>
      <c r="H125" s="21"/>
      <c r="I125" s="21">
        <f t="shared" si="20"/>
        <v>0</v>
      </c>
      <c r="J125" s="21">
        <f t="shared" si="21"/>
        <v>0</v>
      </c>
      <c r="K125" s="21">
        <f t="shared" si="22"/>
        <v>0</v>
      </c>
      <c r="L125" s="22">
        <f t="shared" si="23"/>
        <v>0</v>
      </c>
    </row>
    <row r="126" spans="1:12" ht="25.5">
      <c r="A126" s="16" t="s">
        <v>252</v>
      </c>
      <c r="B126" s="17" t="s">
        <v>1034</v>
      </c>
      <c r="C126" s="18" t="s">
        <v>253</v>
      </c>
      <c r="D126" s="19" t="s">
        <v>14</v>
      </c>
      <c r="E126" s="20">
        <v>13</v>
      </c>
      <c r="F126" s="21"/>
      <c r="G126" s="21"/>
      <c r="H126" s="21"/>
      <c r="I126" s="21">
        <f t="shared" si="20"/>
        <v>0</v>
      </c>
      <c r="J126" s="21">
        <f t="shared" si="21"/>
        <v>0</v>
      </c>
      <c r="K126" s="21">
        <f t="shared" si="22"/>
        <v>0</v>
      </c>
      <c r="L126" s="22">
        <f t="shared" si="23"/>
        <v>0</v>
      </c>
    </row>
    <row r="127" spans="1:12" ht="25.5">
      <c r="A127" s="16" t="s">
        <v>254</v>
      </c>
      <c r="B127" s="17" t="s">
        <v>1035</v>
      </c>
      <c r="C127" s="18" t="s">
        <v>255</v>
      </c>
      <c r="D127" s="19" t="s">
        <v>14</v>
      </c>
      <c r="E127" s="20">
        <v>7</v>
      </c>
      <c r="F127" s="21"/>
      <c r="G127" s="21"/>
      <c r="H127" s="21"/>
      <c r="I127" s="21">
        <f t="shared" si="20"/>
        <v>0</v>
      </c>
      <c r="J127" s="21">
        <f t="shared" si="21"/>
        <v>0</v>
      </c>
      <c r="K127" s="21">
        <f t="shared" si="22"/>
        <v>0</v>
      </c>
      <c r="L127" s="22">
        <f t="shared" si="23"/>
        <v>0</v>
      </c>
    </row>
    <row r="128" spans="1:12" ht="25.5">
      <c r="A128" s="16" t="s">
        <v>256</v>
      </c>
      <c r="B128" s="17" t="s">
        <v>1036</v>
      </c>
      <c r="C128" s="18" t="s">
        <v>257</v>
      </c>
      <c r="D128" s="19" t="s">
        <v>14</v>
      </c>
      <c r="E128" s="20">
        <v>6</v>
      </c>
      <c r="F128" s="21"/>
      <c r="G128" s="21"/>
      <c r="H128" s="21"/>
      <c r="I128" s="21">
        <f t="shared" si="20"/>
        <v>0</v>
      </c>
      <c r="J128" s="21">
        <f t="shared" si="21"/>
        <v>0</v>
      </c>
      <c r="K128" s="21">
        <f t="shared" si="22"/>
        <v>0</v>
      </c>
      <c r="L128" s="22">
        <f t="shared" si="23"/>
        <v>0</v>
      </c>
    </row>
    <row r="129" spans="1:12" ht="25.5">
      <c r="A129" s="16" t="s">
        <v>258</v>
      </c>
      <c r="B129" s="17" t="s">
        <v>1037</v>
      </c>
      <c r="C129" s="18" t="s">
        <v>259</v>
      </c>
      <c r="D129" s="19" t="s">
        <v>14</v>
      </c>
      <c r="E129" s="20">
        <v>2</v>
      </c>
      <c r="F129" s="21"/>
      <c r="G129" s="21"/>
      <c r="H129" s="21"/>
      <c r="I129" s="21">
        <f t="shared" si="20"/>
        <v>0</v>
      </c>
      <c r="J129" s="21">
        <f t="shared" si="21"/>
        <v>0</v>
      </c>
      <c r="K129" s="21">
        <f t="shared" si="22"/>
        <v>0</v>
      </c>
      <c r="L129" s="22">
        <f t="shared" si="23"/>
        <v>0</v>
      </c>
    </row>
    <row r="130" spans="1:12" ht="25.5">
      <c r="A130" s="16" t="s">
        <v>260</v>
      </c>
      <c r="B130" s="17" t="s">
        <v>1038</v>
      </c>
      <c r="C130" s="18" t="s">
        <v>261</v>
      </c>
      <c r="D130" s="19" t="s">
        <v>14</v>
      </c>
      <c r="E130" s="20">
        <v>1</v>
      </c>
      <c r="F130" s="21"/>
      <c r="G130" s="21"/>
      <c r="H130" s="21"/>
      <c r="I130" s="21">
        <f t="shared" si="20"/>
        <v>0</v>
      </c>
      <c r="J130" s="21">
        <f t="shared" si="21"/>
        <v>0</v>
      </c>
      <c r="K130" s="21">
        <f t="shared" si="22"/>
        <v>0</v>
      </c>
      <c r="L130" s="22">
        <f t="shared" si="23"/>
        <v>0</v>
      </c>
    </row>
    <row r="131" spans="1:12" ht="25.5">
      <c r="A131" s="16" t="s">
        <v>262</v>
      </c>
      <c r="B131" s="17" t="s">
        <v>1039</v>
      </c>
      <c r="C131" s="18" t="s">
        <v>263</v>
      </c>
      <c r="D131" s="19" t="s">
        <v>14</v>
      </c>
      <c r="E131" s="20">
        <v>5</v>
      </c>
      <c r="F131" s="21"/>
      <c r="G131" s="21"/>
      <c r="H131" s="21"/>
      <c r="I131" s="21">
        <f t="shared" si="20"/>
        <v>0</v>
      </c>
      <c r="J131" s="21">
        <f t="shared" si="21"/>
        <v>0</v>
      </c>
      <c r="K131" s="21">
        <f t="shared" si="22"/>
        <v>0</v>
      </c>
      <c r="L131" s="22">
        <f t="shared" si="23"/>
        <v>0</v>
      </c>
    </row>
    <row r="132" spans="1:12" ht="25.5">
      <c r="A132" s="16" t="s">
        <v>264</v>
      </c>
      <c r="B132" s="17" t="s">
        <v>1030</v>
      </c>
      <c r="C132" s="18" t="s">
        <v>265</v>
      </c>
      <c r="D132" s="19" t="s">
        <v>14</v>
      </c>
      <c r="E132" s="20">
        <v>5</v>
      </c>
      <c r="F132" s="21"/>
      <c r="G132" s="21"/>
      <c r="H132" s="21"/>
      <c r="I132" s="21">
        <f t="shared" si="20"/>
        <v>0</v>
      </c>
      <c r="J132" s="21">
        <f t="shared" si="21"/>
        <v>0</v>
      </c>
      <c r="K132" s="21">
        <f t="shared" si="22"/>
        <v>0</v>
      </c>
      <c r="L132" s="22">
        <f t="shared" si="23"/>
        <v>0</v>
      </c>
    </row>
    <row r="133" spans="1:12" ht="21" customHeight="1">
      <c r="A133" s="16" t="s">
        <v>266</v>
      </c>
      <c r="B133" s="17" t="s">
        <v>1242</v>
      </c>
      <c r="C133" s="18" t="s">
        <v>1241</v>
      </c>
      <c r="D133" s="19" t="s">
        <v>14</v>
      </c>
      <c r="E133" s="20">
        <v>4</v>
      </c>
      <c r="F133" s="21"/>
      <c r="G133" s="21"/>
      <c r="H133" s="21"/>
      <c r="I133" s="21">
        <f t="shared" si="20"/>
        <v>0</v>
      </c>
      <c r="J133" s="21">
        <f t="shared" si="21"/>
        <v>0</v>
      </c>
      <c r="K133" s="21">
        <f t="shared" si="22"/>
        <v>0</v>
      </c>
      <c r="L133" s="22">
        <f t="shared" si="23"/>
        <v>0</v>
      </c>
    </row>
    <row r="134" spans="1:12" ht="25.5">
      <c r="A134" s="16" t="s">
        <v>268</v>
      </c>
      <c r="B134" s="17" t="s">
        <v>269</v>
      </c>
      <c r="C134" s="18" t="s">
        <v>270</v>
      </c>
      <c r="D134" s="19" t="s">
        <v>14</v>
      </c>
      <c r="E134" s="20">
        <v>2</v>
      </c>
      <c r="F134" s="21"/>
      <c r="G134" s="21"/>
      <c r="H134" s="21"/>
      <c r="I134" s="21">
        <f t="shared" si="20"/>
        <v>0</v>
      </c>
      <c r="J134" s="21">
        <f t="shared" si="21"/>
        <v>0</v>
      </c>
      <c r="K134" s="21">
        <f t="shared" si="22"/>
        <v>0</v>
      </c>
      <c r="L134" s="22">
        <f t="shared" si="23"/>
        <v>0</v>
      </c>
    </row>
    <row r="135" spans="1:12" ht="22.5" customHeight="1">
      <c r="A135" s="16" t="s">
        <v>271</v>
      </c>
      <c r="B135" s="17" t="s">
        <v>272</v>
      </c>
      <c r="C135" s="18" t="s">
        <v>273</v>
      </c>
      <c r="D135" s="19" t="s">
        <v>14</v>
      </c>
      <c r="E135" s="20">
        <v>1</v>
      </c>
      <c r="F135" s="21"/>
      <c r="G135" s="21"/>
      <c r="H135" s="21"/>
      <c r="I135" s="21">
        <f t="shared" si="20"/>
        <v>0</v>
      </c>
      <c r="J135" s="21">
        <f t="shared" si="21"/>
        <v>0</v>
      </c>
      <c r="K135" s="21">
        <f t="shared" si="22"/>
        <v>0</v>
      </c>
      <c r="L135" s="22">
        <f t="shared" si="23"/>
        <v>0</v>
      </c>
    </row>
    <row r="136" spans="1:12" ht="25.5">
      <c r="A136" s="16" t="s">
        <v>274</v>
      </c>
      <c r="B136" s="17" t="s">
        <v>275</v>
      </c>
      <c r="C136" s="18" t="s">
        <v>276</v>
      </c>
      <c r="D136" s="19" t="s">
        <v>31</v>
      </c>
      <c r="E136" s="20">
        <v>48</v>
      </c>
      <c r="F136" s="21"/>
      <c r="G136" s="21"/>
      <c r="H136" s="21"/>
      <c r="I136" s="21">
        <f t="shared" si="20"/>
        <v>0</v>
      </c>
      <c r="J136" s="21">
        <f t="shared" si="21"/>
        <v>0</v>
      </c>
      <c r="K136" s="21">
        <f t="shared" si="22"/>
        <v>0</v>
      </c>
      <c r="L136" s="22">
        <f t="shared" si="23"/>
        <v>0</v>
      </c>
    </row>
    <row r="137" spans="1:12" ht="33.75" customHeight="1">
      <c r="A137" s="16" t="s">
        <v>277</v>
      </c>
      <c r="B137" s="17" t="s">
        <v>1340</v>
      </c>
      <c r="C137" s="18" t="s">
        <v>278</v>
      </c>
      <c r="D137" s="19" t="s">
        <v>31</v>
      </c>
      <c r="E137" s="20">
        <v>55</v>
      </c>
      <c r="F137" s="21"/>
      <c r="G137" s="21"/>
      <c r="H137" s="21"/>
      <c r="I137" s="21">
        <f t="shared" si="20"/>
        <v>0</v>
      </c>
      <c r="J137" s="21">
        <f t="shared" si="21"/>
        <v>0</v>
      </c>
      <c r="K137" s="21">
        <f t="shared" si="22"/>
        <v>0</v>
      </c>
      <c r="L137" s="22">
        <f t="shared" si="23"/>
        <v>0</v>
      </c>
    </row>
    <row r="138" spans="1:12" ht="25.5">
      <c r="A138" s="16" t="s">
        <v>279</v>
      </c>
      <c r="B138" s="17" t="s">
        <v>1031</v>
      </c>
      <c r="C138" s="18" t="s">
        <v>280</v>
      </c>
      <c r="D138" s="19" t="s">
        <v>31</v>
      </c>
      <c r="E138" s="20">
        <v>66</v>
      </c>
      <c r="F138" s="21"/>
      <c r="G138" s="21"/>
      <c r="H138" s="21"/>
      <c r="I138" s="21">
        <f t="shared" si="20"/>
        <v>0</v>
      </c>
      <c r="J138" s="21">
        <f t="shared" si="21"/>
        <v>0</v>
      </c>
      <c r="K138" s="21">
        <f t="shared" si="22"/>
        <v>0</v>
      </c>
      <c r="L138" s="22">
        <f t="shared" si="23"/>
        <v>0</v>
      </c>
    </row>
    <row r="139" spans="1:12" ht="27" customHeight="1">
      <c r="A139" s="16" t="s">
        <v>281</v>
      </c>
      <c r="B139" s="17" t="s">
        <v>1032</v>
      </c>
      <c r="C139" s="18" t="s">
        <v>282</v>
      </c>
      <c r="D139" s="19" t="s">
        <v>31</v>
      </c>
      <c r="E139" s="20">
        <v>66</v>
      </c>
      <c r="F139" s="21"/>
      <c r="G139" s="21"/>
      <c r="H139" s="21"/>
      <c r="I139" s="21">
        <f t="shared" si="20"/>
        <v>0</v>
      </c>
      <c r="J139" s="21">
        <f t="shared" si="21"/>
        <v>0</v>
      </c>
      <c r="K139" s="21">
        <f t="shared" si="22"/>
        <v>0</v>
      </c>
      <c r="L139" s="22">
        <f t="shared" si="23"/>
        <v>0</v>
      </c>
    </row>
    <row r="140" spans="1:12" ht="38.25">
      <c r="A140" s="16" t="s">
        <v>283</v>
      </c>
      <c r="B140" s="17" t="s">
        <v>284</v>
      </c>
      <c r="C140" s="18" t="s">
        <v>285</v>
      </c>
      <c r="D140" s="19" t="s">
        <v>14</v>
      </c>
      <c r="E140" s="20">
        <v>32</v>
      </c>
      <c r="F140" s="21"/>
      <c r="G140" s="21"/>
      <c r="H140" s="21"/>
      <c r="I140" s="21">
        <f t="shared" si="20"/>
        <v>0</v>
      </c>
      <c r="J140" s="21">
        <f t="shared" si="21"/>
        <v>0</v>
      </c>
      <c r="K140" s="21">
        <f t="shared" si="22"/>
        <v>0</v>
      </c>
      <c r="L140" s="22">
        <f t="shared" si="23"/>
        <v>0</v>
      </c>
    </row>
    <row r="141" spans="1:12" ht="25.5">
      <c r="A141" s="16" t="s">
        <v>286</v>
      </c>
      <c r="B141" s="17" t="s">
        <v>287</v>
      </c>
      <c r="C141" s="18" t="s">
        <v>288</v>
      </c>
      <c r="D141" s="19" t="s">
        <v>14</v>
      </c>
      <c r="E141" s="20">
        <v>93</v>
      </c>
      <c r="F141" s="21"/>
      <c r="G141" s="21"/>
      <c r="H141" s="21"/>
      <c r="I141" s="21">
        <f t="shared" si="20"/>
        <v>0</v>
      </c>
      <c r="J141" s="21">
        <f t="shared" si="21"/>
        <v>0</v>
      </c>
      <c r="K141" s="21">
        <f t="shared" si="22"/>
        <v>0</v>
      </c>
      <c r="L141" s="22">
        <f t="shared" si="23"/>
        <v>0</v>
      </c>
    </row>
    <row r="142" spans="1:12" ht="25.5">
      <c r="A142" s="16" t="s">
        <v>289</v>
      </c>
      <c r="B142" s="17" t="s">
        <v>290</v>
      </c>
      <c r="C142" s="18" t="s">
        <v>291</v>
      </c>
      <c r="D142" s="19" t="s">
        <v>14</v>
      </c>
      <c r="E142" s="20">
        <v>23</v>
      </c>
      <c r="F142" s="21"/>
      <c r="G142" s="21"/>
      <c r="H142" s="21"/>
      <c r="I142" s="21">
        <f t="shared" si="20"/>
        <v>0</v>
      </c>
      <c r="J142" s="21">
        <f t="shared" si="21"/>
        <v>0</v>
      </c>
      <c r="K142" s="21">
        <f t="shared" si="22"/>
        <v>0</v>
      </c>
      <c r="L142" s="22">
        <f t="shared" si="23"/>
        <v>0</v>
      </c>
    </row>
    <row r="143" spans="1:12" ht="31.5" customHeight="1">
      <c r="A143" s="16" t="s">
        <v>292</v>
      </c>
      <c r="B143" s="17" t="s">
        <v>293</v>
      </c>
      <c r="C143" s="18" t="s">
        <v>294</v>
      </c>
      <c r="D143" s="19" t="s">
        <v>14</v>
      </c>
      <c r="E143" s="20">
        <v>49</v>
      </c>
      <c r="F143" s="21"/>
      <c r="G143" s="21"/>
      <c r="H143" s="21"/>
      <c r="I143" s="21">
        <f t="shared" si="20"/>
        <v>0</v>
      </c>
      <c r="J143" s="21">
        <f t="shared" si="21"/>
        <v>0</v>
      </c>
      <c r="K143" s="21">
        <f t="shared" si="22"/>
        <v>0</v>
      </c>
      <c r="L143" s="22">
        <f t="shared" si="23"/>
        <v>0</v>
      </c>
    </row>
    <row r="144" spans="1:12" ht="25.5">
      <c r="A144" s="16" t="s">
        <v>295</v>
      </c>
      <c r="B144" s="17" t="s">
        <v>296</v>
      </c>
      <c r="C144" s="18" t="s">
        <v>297</v>
      </c>
      <c r="D144" s="19" t="s">
        <v>14</v>
      </c>
      <c r="E144" s="20">
        <v>43</v>
      </c>
      <c r="F144" s="21"/>
      <c r="G144" s="21"/>
      <c r="H144" s="21"/>
      <c r="I144" s="21">
        <f t="shared" si="20"/>
        <v>0</v>
      </c>
      <c r="J144" s="21">
        <f t="shared" si="21"/>
        <v>0</v>
      </c>
      <c r="K144" s="21">
        <f t="shared" si="22"/>
        <v>0</v>
      </c>
      <c r="L144" s="22">
        <f t="shared" si="23"/>
        <v>0</v>
      </c>
    </row>
    <row r="145" spans="1:12" ht="38.25">
      <c r="A145" s="16" t="s">
        <v>298</v>
      </c>
      <c r="B145" s="17" t="s">
        <v>299</v>
      </c>
      <c r="C145" s="18" t="s">
        <v>300</v>
      </c>
      <c r="D145" s="19" t="s">
        <v>14</v>
      </c>
      <c r="E145" s="20">
        <v>10</v>
      </c>
      <c r="F145" s="21"/>
      <c r="G145" s="21"/>
      <c r="H145" s="21"/>
      <c r="I145" s="21">
        <f t="shared" si="20"/>
        <v>0</v>
      </c>
      <c r="J145" s="21">
        <f t="shared" si="21"/>
        <v>0</v>
      </c>
      <c r="K145" s="21">
        <f t="shared" si="22"/>
        <v>0</v>
      </c>
      <c r="L145" s="22">
        <f t="shared" si="23"/>
        <v>0</v>
      </c>
    </row>
    <row r="146" spans="1:12" ht="38.25">
      <c r="A146" s="16" t="s">
        <v>301</v>
      </c>
      <c r="B146" s="17" t="s">
        <v>302</v>
      </c>
      <c r="C146" s="18" t="s">
        <v>303</v>
      </c>
      <c r="D146" s="19" t="s">
        <v>14</v>
      </c>
      <c r="E146" s="20">
        <v>2</v>
      </c>
      <c r="F146" s="21"/>
      <c r="G146" s="21"/>
      <c r="H146" s="21"/>
      <c r="I146" s="21">
        <f t="shared" si="20"/>
        <v>0</v>
      </c>
      <c r="J146" s="21">
        <f t="shared" si="21"/>
        <v>0</v>
      </c>
      <c r="K146" s="21">
        <f t="shared" si="22"/>
        <v>0</v>
      </c>
      <c r="L146" s="22">
        <f t="shared" si="23"/>
        <v>0</v>
      </c>
    </row>
    <row r="147" spans="1:12" ht="38.25">
      <c r="A147" s="16" t="s">
        <v>304</v>
      </c>
      <c r="B147" s="17" t="s">
        <v>305</v>
      </c>
      <c r="C147" s="18" t="s">
        <v>306</v>
      </c>
      <c r="D147" s="19" t="s">
        <v>14</v>
      </c>
      <c r="E147" s="20">
        <v>6</v>
      </c>
      <c r="F147" s="21"/>
      <c r="G147" s="21"/>
      <c r="H147" s="21"/>
      <c r="I147" s="21">
        <f t="shared" si="20"/>
        <v>0</v>
      </c>
      <c r="J147" s="21">
        <f t="shared" si="21"/>
        <v>0</v>
      </c>
      <c r="K147" s="21">
        <f t="shared" si="22"/>
        <v>0</v>
      </c>
      <c r="L147" s="22">
        <f t="shared" si="23"/>
        <v>0</v>
      </c>
    </row>
    <row r="148" spans="1:12" ht="25.5">
      <c r="A148" s="16" t="s">
        <v>307</v>
      </c>
      <c r="B148" s="17" t="s">
        <v>1040</v>
      </c>
      <c r="C148" s="18" t="s">
        <v>308</v>
      </c>
      <c r="D148" s="19" t="s">
        <v>14</v>
      </c>
      <c r="E148" s="20">
        <v>10</v>
      </c>
      <c r="F148" s="21"/>
      <c r="G148" s="21"/>
      <c r="H148" s="21"/>
      <c r="I148" s="21">
        <f t="shared" si="20"/>
        <v>0</v>
      </c>
      <c r="J148" s="21">
        <f t="shared" si="21"/>
        <v>0</v>
      </c>
      <c r="K148" s="21">
        <f t="shared" si="22"/>
        <v>0</v>
      </c>
      <c r="L148" s="22">
        <f t="shared" si="23"/>
        <v>0</v>
      </c>
    </row>
    <row r="149" spans="1:12" ht="25.5">
      <c r="A149" s="16" t="s">
        <v>309</v>
      </c>
      <c r="B149" s="17" t="s">
        <v>1041</v>
      </c>
      <c r="C149" s="18" t="s">
        <v>310</v>
      </c>
      <c r="D149" s="19" t="s">
        <v>14</v>
      </c>
      <c r="E149" s="20">
        <v>3</v>
      </c>
      <c r="F149" s="21"/>
      <c r="G149" s="21"/>
      <c r="H149" s="21"/>
      <c r="I149" s="21">
        <f t="shared" si="20"/>
        <v>0</v>
      </c>
      <c r="J149" s="21">
        <f t="shared" si="21"/>
        <v>0</v>
      </c>
      <c r="K149" s="21">
        <f t="shared" si="22"/>
        <v>0</v>
      </c>
      <c r="L149" s="22">
        <f t="shared" si="23"/>
        <v>0</v>
      </c>
    </row>
    <row r="150" spans="1:12" ht="25.5">
      <c r="A150" s="16" t="s">
        <v>311</v>
      </c>
      <c r="B150" s="17" t="s">
        <v>1042</v>
      </c>
      <c r="C150" s="18" t="s">
        <v>312</v>
      </c>
      <c r="D150" s="19" t="s">
        <v>14</v>
      </c>
      <c r="E150" s="20">
        <v>1</v>
      </c>
      <c r="F150" s="21"/>
      <c r="G150" s="21"/>
      <c r="H150" s="21"/>
      <c r="I150" s="21">
        <f t="shared" si="20"/>
        <v>0</v>
      </c>
      <c r="J150" s="21">
        <f t="shared" si="21"/>
        <v>0</v>
      </c>
      <c r="K150" s="21">
        <f t="shared" si="22"/>
        <v>0</v>
      </c>
      <c r="L150" s="22">
        <f t="shared" si="23"/>
        <v>0</v>
      </c>
    </row>
    <row r="151" spans="1:12" ht="25.5">
      <c r="A151" s="16" t="s">
        <v>313</v>
      </c>
      <c r="B151" s="17" t="s">
        <v>1043</v>
      </c>
      <c r="C151" s="18" t="s">
        <v>314</v>
      </c>
      <c r="D151" s="19" t="s">
        <v>14</v>
      </c>
      <c r="E151" s="20">
        <v>1</v>
      </c>
      <c r="F151" s="21"/>
      <c r="G151" s="21"/>
      <c r="H151" s="21"/>
      <c r="I151" s="21">
        <f t="shared" si="20"/>
        <v>0</v>
      </c>
      <c r="J151" s="21">
        <f t="shared" si="21"/>
        <v>0</v>
      </c>
      <c r="K151" s="21">
        <f t="shared" si="22"/>
        <v>0</v>
      </c>
      <c r="L151" s="22">
        <f t="shared" si="23"/>
        <v>0</v>
      </c>
    </row>
    <row r="152" spans="1:12" ht="25.5">
      <c r="A152" s="16" t="s">
        <v>315</v>
      </c>
      <c r="B152" s="17" t="s">
        <v>316</v>
      </c>
      <c r="C152" s="18" t="s">
        <v>317</v>
      </c>
      <c r="D152" s="19" t="s">
        <v>14</v>
      </c>
      <c r="E152" s="20">
        <v>56</v>
      </c>
      <c r="F152" s="21"/>
      <c r="G152" s="21"/>
      <c r="H152" s="21"/>
      <c r="I152" s="21">
        <f t="shared" si="20"/>
        <v>0</v>
      </c>
      <c r="J152" s="21">
        <f t="shared" si="21"/>
        <v>0</v>
      </c>
      <c r="K152" s="21">
        <f t="shared" si="22"/>
        <v>0</v>
      </c>
      <c r="L152" s="22">
        <f t="shared" si="23"/>
        <v>0</v>
      </c>
    </row>
    <row r="153" spans="1:12" ht="25.5">
      <c r="A153" s="16" t="s">
        <v>318</v>
      </c>
      <c r="B153" s="17" t="s">
        <v>319</v>
      </c>
      <c r="C153" s="18" t="s">
        <v>320</v>
      </c>
      <c r="D153" s="19" t="s">
        <v>14</v>
      </c>
      <c r="E153" s="20">
        <v>37</v>
      </c>
      <c r="F153" s="21"/>
      <c r="G153" s="21"/>
      <c r="H153" s="21"/>
      <c r="I153" s="21">
        <f t="shared" si="20"/>
        <v>0</v>
      </c>
      <c r="J153" s="21">
        <f t="shared" si="21"/>
        <v>0</v>
      </c>
      <c r="K153" s="21">
        <f t="shared" si="22"/>
        <v>0</v>
      </c>
      <c r="L153" s="22">
        <f t="shared" si="23"/>
        <v>0</v>
      </c>
    </row>
    <row r="154" spans="1:12" ht="25.5">
      <c r="A154" s="16" t="s">
        <v>321</v>
      </c>
      <c r="B154" s="17" t="s">
        <v>322</v>
      </c>
      <c r="C154" s="18" t="s">
        <v>323</v>
      </c>
      <c r="D154" s="19" t="s">
        <v>14</v>
      </c>
      <c r="E154" s="20">
        <v>32</v>
      </c>
      <c r="F154" s="21"/>
      <c r="G154" s="21"/>
      <c r="H154" s="21"/>
      <c r="I154" s="21">
        <f t="shared" si="20"/>
        <v>0</v>
      </c>
      <c r="J154" s="21">
        <f t="shared" si="21"/>
        <v>0</v>
      </c>
      <c r="K154" s="21">
        <f t="shared" si="22"/>
        <v>0</v>
      </c>
      <c r="L154" s="22">
        <f t="shared" si="23"/>
        <v>0</v>
      </c>
    </row>
    <row r="155" spans="1:12">
      <c r="A155" s="16"/>
      <c r="B155" s="17"/>
      <c r="C155" s="18"/>
      <c r="D155" s="19"/>
      <c r="E155" s="20"/>
      <c r="F155" s="21"/>
      <c r="G155" s="21"/>
      <c r="H155" s="21"/>
      <c r="I155" s="21"/>
      <c r="J155" s="21"/>
      <c r="K155" s="21"/>
      <c r="L155" s="57"/>
    </row>
    <row r="156" spans="1:12">
      <c r="A156" s="35" t="s">
        <v>324</v>
      </c>
      <c r="B156" s="36"/>
      <c r="C156" s="53" t="s">
        <v>325</v>
      </c>
      <c r="D156" s="53"/>
      <c r="E156" s="54"/>
      <c r="F156" s="53"/>
      <c r="G156" s="53"/>
      <c r="H156" s="53"/>
      <c r="I156" s="53"/>
      <c r="J156" s="55">
        <f>SUM(J157:J174)</f>
        <v>0</v>
      </c>
      <c r="K156" s="55">
        <f>SUM(K157:K174)</f>
        <v>0</v>
      </c>
      <c r="L156" s="56">
        <f>SUM(L157:L174)</f>
        <v>0</v>
      </c>
    </row>
    <row r="157" spans="1:12">
      <c r="A157" s="16" t="s">
        <v>326</v>
      </c>
      <c r="B157" s="17" t="s">
        <v>327</v>
      </c>
      <c r="C157" s="18" t="s">
        <v>328</v>
      </c>
      <c r="D157" s="19" t="s">
        <v>14</v>
      </c>
      <c r="E157" s="20">
        <v>1</v>
      </c>
      <c r="F157" s="21"/>
      <c r="G157" s="21"/>
      <c r="H157" s="21"/>
      <c r="I157" s="21">
        <f t="shared" ref="I157:I174" si="24">TRUNC(F157 * (1 + 25.03 / 100), 2)</f>
        <v>0</v>
      </c>
      <c r="J157" s="21">
        <f t="shared" ref="J157:J174" si="25">TRUNC(E157 * G157, 2)</f>
        <v>0</v>
      </c>
      <c r="K157" s="21">
        <f t="shared" ref="K157:K174" si="26">L157 - J157</f>
        <v>0</v>
      </c>
      <c r="L157" s="22">
        <f t="shared" ref="L157:L174" si="27">TRUNC(E157 * I157, 2)</f>
        <v>0</v>
      </c>
    </row>
    <row r="158" spans="1:12" ht="38.25">
      <c r="A158" s="16" t="s">
        <v>329</v>
      </c>
      <c r="B158" s="17" t="s">
        <v>1244</v>
      </c>
      <c r="C158" s="18" t="s">
        <v>1243</v>
      </c>
      <c r="D158" s="19" t="s">
        <v>14</v>
      </c>
      <c r="E158" s="20">
        <v>1</v>
      </c>
      <c r="F158" s="21"/>
      <c r="G158" s="21"/>
      <c r="H158" s="21"/>
      <c r="I158" s="21">
        <f t="shared" si="24"/>
        <v>0</v>
      </c>
      <c r="J158" s="21">
        <f t="shared" si="25"/>
        <v>0</v>
      </c>
      <c r="K158" s="21">
        <f t="shared" si="26"/>
        <v>0</v>
      </c>
      <c r="L158" s="22">
        <f t="shared" si="27"/>
        <v>0</v>
      </c>
    </row>
    <row r="159" spans="1:12" ht="38.25">
      <c r="A159" s="16" t="s">
        <v>330</v>
      </c>
      <c r="B159" s="17" t="s">
        <v>331</v>
      </c>
      <c r="C159" s="18" t="s">
        <v>332</v>
      </c>
      <c r="D159" s="19" t="s">
        <v>14</v>
      </c>
      <c r="E159" s="20">
        <v>1</v>
      </c>
      <c r="F159" s="21"/>
      <c r="G159" s="21"/>
      <c r="H159" s="21"/>
      <c r="I159" s="21">
        <f t="shared" si="24"/>
        <v>0</v>
      </c>
      <c r="J159" s="21">
        <f t="shared" si="25"/>
        <v>0</v>
      </c>
      <c r="K159" s="21">
        <f t="shared" si="26"/>
        <v>0</v>
      </c>
      <c r="L159" s="22">
        <f t="shared" si="27"/>
        <v>0</v>
      </c>
    </row>
    <row r="160" spans="1:12" ht="38.25">
      <c r="A160" s="16" t="s">
        <v>333</v>
      </c>
      <c r="B160" s="17" t="s">
        <v>1044</v>
      </c>
      <c r="C160" s="18" t="s">
        <v>334</v>
      </c>
      <c r="D160" s="19" t="s">
        <v>14</v>
      </c>
      <c r="E160" s="20">
        <v>1</v>
      </c>
      <c r="F160" s="21"/>
      <c r="G160" s="21"/>
      <c r="H160" s="21"/>
      <c r="I160" s="21">
        <f t="shared" si="24"/>
        <v>0</v>
      </c>
      <c r="J160" s="21">
        <f t="shared" si="25"/>
        <v>0</v>
      </c>
      <c r="K160" s="21">
        <f t="shared" si="26"/>
        <v>0</v>
      </c>
      <c r="L160" s="22">
        <f t="shared" si="27"/>
        <v>0</v>
      </c>
    </row>
    <row r="161" spans="1:12" ht="25.5">
      <c r="A161" s="16" t="s">
        <v>1250</v>
      </c>
      <c r="B161" s="17" t="s">
        <v>1246</v>
      </c>
      <c r="C161" s="18" t="s">
        <v>1245</v>
      </c>
      <c r="D161" s="19" t="s">
        <v>14</v>
      </c>
      <c r="E161" s="20">
        <v>2</v>
      </c>
      <c r="F161" s="21"/>
      <c r="G161" s="21"/>
      <c r="H161" s="21"/>
      <c r="I161" s="21">
        <f t="shared" si="24"/>
        <v>0</v>
      </c>
      <c r="J161" s="21">
        <f t="shared" si="25"/>
        <v>0</v>
      </c>
      <c r="K161" s="21">
        <f t="shared" si="26"/>
        <v>0</v>
      </c>
      <c r="L161" s="22">
        <f t="shared" si="27"/>
        <v>0</v>
      </c>
    </row>
    <row r="162" spans="1:12" ht="25.5">
      <c r="A162" s="16" t="s">
        <v>1251</v>
      </c>
      <c r="B162" s="17" t="s">
        <v>1247</v>
      </c>
      <c r="C162" s="18" t="s">
        <v>267</v>
      </c>
      <c r="D162" s="19" t="s">
        <v>14</v>
      </c>
      <c r="E162" s="20">
        <v>1</v>
      </c>
      <c r="F162" s="21"/>
      <c r="G162" s="21"/>
      <c r="H162" s="21"/>
      <c r="I162" s="21">
        <f t="shared" si="24"/>
        <v>0</v>
      </c>
      <c r="J162" s="21">
        <f t="shared" si="25"/>
        <v>0</v>
      </c>
      <c r="K162" s="21">
        <f t="shared" si="26"/>
        <v>0</v>
      </c>
      <c r="L162" s="22">
        <f t="shared" si="27"/>
        <v>0</v>
      </c>
    </row>
    <row r="163" spans="1:12" ht="25.5">
      <c r="A163" s="16" t="s">
        <v>1252</v>
      </c>
      <c r="B163" s="17" t="s">
        <v>1249</v>
      </c>
      <c r="C163" s="18" t="s">
        <v>1248</v>
      </c>
      <c r="D163" s="19" t="s">
        <v>14</v>
      </c>
      <c r="E163" s="20">
        <v>1</v>
      </c>
      <c r="F163" s="21"/>
      <c r="G163" s="21"/>
      <c r="H163" s="21"/>
      <c r="I163" s="21">
        <f t="shared" si="24"/>
        <v>0</v>
      </c>
      <c r="J163" s="21">
        <f t="shared" si="25"/>
        <v>0</v>
      </c>
      <c r="K163" s="21">
        <f t="shared" si="26"/>
        <v>0</v>
      </c>
      <c r="L163" s="22">
        <f t="shared" si="27"/>
        <v>0</v>
      </c>
    </row>
    <row r="164" spans="1:12" ht="21.75" customHeight="1">
      <c r="A164" s="16" t="s">
        <v>1253</v>
      </c>
      <c r="B164" s="17" t="s">
        <v>1242</v>
      </c>
      <c r="C164" s="18" t="s">
        <v>1241</v>
      </c>
      <c r="D164" s="19"/>
      <c r="E164" s="20">
        <v>1</v>
      </c>
      <c r="F164" s="21"/>
      <c r="G164" s="21"/>
      <c r="H164" s="21"/>
      <c r="I164" s="21">
        <f t="shared" si="24"/>
        <v>0</v>
      </c>
      <c r="J164" s="21">
        <f t="shared" si="25"/>
        <v>0</v>
      </c>
      <c r="K164" s="21">
        <f t="shared" si="26"/>
        <v>0</v>
      </c>
      <c r="L164" s="22">
        <f t="shared" si="27"/>
        <v>0</v>
      </c>
    </row>
    <row r="165" spans="1:12" ht="25.5">
      <c r="A165" s="16" t="s">
        <v>1254</v>
      </c>
      <c r="B165" s="17" t="s">
        <v>1045</v>
      </c>
      <c r="C165" s="18" t="s">
        <v>280</v>
      </c>
      <c r="D165" s="19" t="s">
        <v>31</v>
      </c>
      <c r="E165" s="20">
        <v>356</v>
      </c>
      <c r="F165" s="21"/>
      <c r="G165" s="21"/>
      <c r="H165" s="21"/>
      <c r="I165" s="21">
        <f t="shared" si="24"/>
        <v>0</v>
      </c>
      <c r="J165" s="21">
        <f t="shared" si="25"/>
        <v>0</v>
      </c>
      <c r="K165" s="21">
        <f t="shared" si="26"/>
        <v>0</v>
      </c>
      <c r="L165" s="22">
        <f t="shared" si="27"/>
        <v>0</v>
      </c>
    </row>
    <row r="166" spans="1:12">
      <c r="A166" s="16" t="s">
        <v>1255</v>
      </c>
      <c r="B166" s="17" t="s">
        <v>335</v>
      </c>
      <c r="C166" s="18" t="s">
        <v>336</v>
      </c>
      <c r="D166" s="19" t="s">
        <v>31</v>
      </c>
      <c r="E166" s="20">
        <v>254</v>
      </c>
      <c r="F166" s="21"/>
      <c r="G166" s="21"/>
      <c r="H166" s="21"/>
      <c r="I166" s="21">
        <f t="shared" si="24"/>
        <v>0</v>
      </c>
      <c r="J166" s="21">
        <f t="shared" si="25"/>
        <v>0</v>
      </c>
      <c r="K166" s="21">
        <f t="shared" si="26"/>
        <v>0</v>
      </c>
      <c r="L166" s="22">
        <f t="shared" si="27"/>
        <v>0</v>
      </c>
    </row>
    <row r="167" spans="1:12" ht="24">
      <c r="A167" s="16" t="s">
        <v>1256</v>
      </c>
      <c r="B167" s="17" t="s">
        <v>1238</v>
      </c>
      <c r="C167" s="18" t="s">
        <v>337</v>
      </c>
      <c r="D167" s="19" t="s">
        <v>31</v>
      </c>
      <c r="E167" s="20">
        <v>2</v>
      </c>
      <c r="F167" s="21"/>
      <c r="G167" s="21"/>
      <c r="H167" s="21"/>
      <c r="I167" s="21">
        <f t="shared" si="24"/>
        <v>0</v>
      </c>
      <c r="J167" s="21">
        <f t="shared" si="25"/>
        <v>0</v>
      </c>
      <c r="K167" s="21">
        <f t="shared" si="26"/>
        <v>0</v>
      </c>
      <c r="L167" s="22">
        <f t="shared" si="27"/>
        <v>0</v>
      </c>
    </row>
    <row r="168" spans="1:12" ht="25.5">
      <c r="A168" s="16" t="s">
        <v>1257</v>
      </c>
      <c r="B168" s="17" t="s">
        <v>338</v>
      </c>
      <c r="C168" s="18" t="s">
        <v>339</v>
      </c>
      <c r="D168" s="19" t="s">
        <v>31</v>
      </c>
      <c r="E168" s="20">
        <v>4</v>
      </c>
      <c r="F168" s="21"/>
      <c r="G168" s="21"/>
      <c r="H168" s="21"/>
      <c r="I168" s="21">
        <f t="shared" si="24"/>
        <v>0</v>
      </c>
      <c r="J168" s="21">
        <f t="shared" si="25"/>
        <v>0</v>
      </c>
      <c r="K168" s="21">
        <f t="shared" si="26"/>
        <v>0</v>
      </c>
      <c r="L168" s="22">
        <f t="shared" si="27"/>
        <v>0</v>
      </c>
    </row>
    <row r="169" spans="1:12" ht="25.5">
      <c r="A169" s="16" t="s">
        <v>1258</v>
      </c>
      <c r="B169" s="17" t="s">
        <v>340</v>
      </c>
      <c r="C169" s="18" t="s">
        <v>341</v>
      </c>
      <c r="D169" s="19" t="s">
        <v>31</v>
      </c>
      <c r="E169" s="20">
        <v>51</v>
      </c>
      <c r="F169" s="21"/>
      <c r="G169" s="21"/>
      <c r="H169" s="21"/>
      <c r="I169" s="21">
        <f t="shared" si="24"/>
        <v>0</v>
      </c>
      <c r="J169" s="21">
        <f t="shared" si="25"/>
        <v>0</v>
      </c>
      <c r="K169" s="21">
        <f t="shared" si="26"/>
        <v>0</v>
      </c>
      <c r="L169" s="22">
        <f t="shared" si="27"/>
        <v>0</v>
      </c>
    </row>
    <row r="170" spans="1:12" ht="25.5">
      <c r="A170" s="16" t="s">
        <v>1259</v>
      </c>
      <c r="B170" s="17" t="s">
        <v>342</v>
      </c>
      <c r="C170" s="18" t="s">
        <v>343</v>
      </c>
      <c r="D170" s="19" t="s">
        <v>31</v>
      </c>
      <c r="E170" s="20">
        <v>2</v>
      </c>
      <c r="F170" s="21"/>
      <c r="G170" s="21"/>
      <c r="H170" s="21"/>
      <c r="I170" s="21">
        <f t="shared" si="24"/>
        <v>0</v>
      </c>
      <c r="J170" s="21">
        <f t="shared" si="25"/>
        <v>0</v>
      </c>
      <c r="K170" s="21">
        <f t="shared" si="26"/>
        <v>0</v>
      </c>
      <c r="L170" s="22">
        <f t="shared" si="27"/>
        <v>0</v>
      </c>
    </row>
    <row r="171" spans="1:12" ht="25.5">
      <c r="A171" s="16" t="s">
        <v>1260</v>
      </c>
      <c r="B171" s="17" t="s">
        <v>1046</v>
      </c>
      <c r="C171" s="18" t="s">
        <v>344</v>
      </c>
      <c r="D171" s="19" t="s">
        <v>14</v>
      </c>
      <c r="E171" s="20">
        <v>6</v>
      </c>
      <c r="F171" s="21"/>
      <c r="G171" s="21"/>
      <c r="H171" s="21"/>
      <c r="I171" s="21">
        <f t="shared" si="24"/>
        <v>0</v>
      </c>
      <c r="J171" s="21">
        <f t="shared" si="25"/>
        <v>0</v>
      </c>
      <c r="K171" s="21">
        <f t="shared" si="26"/>
        <v>0</v>
      </c>
      <c r="L171" s="22">
        <f t="shared" si="27"/>
        <v>0</v>
      </c>
    </row>
    <row r="172" spans="1:12" ht="25.5">
      <c r="A172" s="16" t="s">
        <v>1261</v>
      </c>
      <c r="B172" s="17" t="s">
        <v>345</v>
      </c>
      <c r="C172" s="18" t="s">
        <v>346</v>
      </c>
      <c r="D172" s="19" t="s">
        <v>14</v>
      </c>
      <c r="E172" s="20">
        <v>7</v>
      </c>
      <c r="F172" s="21"/>
      <c r="G172" s="21"/>
      <c r="H172" s="21"/>
      <c r="I172" s="21">
        <f t="shared" si="24"/>
        <v>0</v>
      </c>
      <c r="J172" s="21">
        <f t="shared" si="25"/>
        <v>0</v>
      </c>
      <c r="K172" s="21">
        <f t="shared" si="26"/>
        <v>0</v>
      </c>
      <c r="L172" s="22">
        <f t="shared" si="27"/>
        <v>0</v>
      </c>
    </row>
    <row r="173" spans="1:12" ht="20.25" customHeight="1">
      <c r="A173" s="16" t="s">
        <v>1262</v>
      </c>
      <c r="B173" s="17" t="s">
        <v>1047</v>
      </c>
      <c r="C173" s="18" t="s">
        <v>347</v>
      </c>
      <c r="D173" s="19" t="s">
        <v>14</v>
      </c>
      <c r="E173" s="20">
        <v>6</v>
      </c>
      <c r="F173" s="21"/>
      <c r="G173" s="21"/>
      <c r="H173" s="21"/>
      <c r="I173" s="21">
        <f t="shared" si="24"/>
        <v>0</v>
      </c>
      <c r="J173" s="21">
        <f t="shared" si="25"/>
        <v>0</v>
      </c>
      <c r="K173" s="21">
        <f t="shared" si="26"/>
        <v>0</v>
      </c>
      <c r="L173" s="22">
        <f t="shared" si="27"/>
        <v>0</v>
      </c>
    </row>
    <row r="174" spans="1:12" ht="25.5">
      <c r="A174" s="16" t="s">
        <v>1263</v>
      </c>
      <c r="B174" s="17" t="s">
        <v>348</v>
      </c>
      <c r="C174" s="18" t="s">
        <v>349</v>
      </c>
      <c r="D174" s="19" t="s">
        <v>14</v>
      </c>
      <c r="E174" s="20">
        <v>1</v>
      </c>
      <c r="F174" s="21"/>
      <c r="G174" s="21"/>
      <c r="H174" s="21"/>
      <c r="I174" s="21">
        <f t="shared" si="24"/>
        <v>0</v>
      </c>
      <c r="J174" s="21">
        <f t="shared" si="25"/>
        <v>0</v>
      </c>
      <c r="K174" s="21">
        <f t="shared" si="26"/>
        <v>0</v>
      </c>
      <c r="L174" s="22">
        <f t="shared" si="27"/>
        <v>0</v>
      </c>
    </row>
    <row r="175" spans="1:12">
      <c r="A175" s="16"/>
      <c r="B175" s="17"/>
      <c r="C175" s="18"/>
      <c r="D175" s="19"/>
      <c r="E175" s="20"/>
      <c r="F175" s="21"/>
      <c r="G175" s="21"/>
      <c r="H175" s="21"/>
      <c r="I175" s="21"/>
      <c r="J175" s="21"/>
      <c r="K175" s="21"/>
      <c r="L175" s="57"/>
    </row>
    <row r="176" spans="1:12">
      <c r="A176" s="35" t="s">
        <v>350</v>
      </c>
      <c r="B176" s="36"/>
      <c r="C176" s="37" t="s">
        <v>351</v>
      </c>
      <c r="D176" s="37"/>
      <c r="E176" s="38"/>
      <c r="F176" s="37"/>
      <c r="G176" s="37"/>
      <c r="H176" s="37"/>
      <c r="I176" s="37"/>
      <c r="J176" s="39">
        <f>SUM(J177:J183)</f>
        <v>0</v>
      </c>
      <c r="K176" s="39">
        <f>SUM(K177:K183)</f>
        <v>0</v>
      </c>
      <c r="L176" s="58">
        <f>SUM(L177:L183)</f>
        <v>0</v>
      </c>
    </row>
    <row r="177" spans="1:12" ht="34.5" customHeight="1">
      <c r="A177" s="16" t="s">
        <v>352</v>
      </c>
      <c r="B177" s="17" t="s">
        <v>353</v>
      </c>
      <c r="C177" s="18" t="s">
        <v>354</v>
      </c>
      <c r="D177" s="19" t="s">
        <v>14</v>
      </c>
      <c r="E177" s="20">
        <v>15</v>
      </c>
      <c r="F177" s="21"/>
      <c r="G177" s="21"/>
      <c r="H177" s="21"/>
      <c r="I177" s="21">
        <f t="shared" ref="I177:I183" si="28">TRUNC(F177 * (1 + 25.03 / 100), 2)</f>
        <v>0</v>
      </c>
      <c r="J177" s="21">
        <f t="shared" ref="J177:J183" si="29">TRUNC(E177 * G177, 2)</f>
        <v>0</v>
      </c>
      <c r="K177" s="21">
        <f t="shared" ref="K177:K183" si="30">L177 - J177</f>
        <v>0</v>
      </c>
      <c r="L177" s="22">
        <f t="shared" ref="L177:L183" si="31">TRUNC(E177 * I177, 2)</f>
        <v>0</v>
      </c>
    </row>
    <row r="178" spans="1:12" ht="25.5">
      <c r="A178" s="16" t="s">
        <v>355</v>
      </c>
      <c r="B178" s="17" t="s">
        <v>356</v>
      </c>
      <c r="C178" s="18" t="s">
        <v>357</v>
      </c>
      <c r="D178" s="19" t="s">
        <v>31</v>
      </c>
      <c r="E178" s="20">
        <v>6</v>
      </c>
      <c r="F178" s="21"/>
      <c r="G178" s="21"/>
      <c r="H178" s="21"/>
      <c r="I178" s="21">
        <f t="shared" si="28"/>
        <v>0</v>
      </c>
      <c r="J178" s="21">
        <f t="shared" si="29"/>
        <v>0</v>
      </c>
      <c r="K178" s="21">
        <f t="shared" si="30"/>
        <v>0</v>
      </c>
      <c r="L178" s="22">
        <f t="shared" si="31"/>
        <v>0</v>
      </c>
    </row>
    <row r="179" spans="1:12" ht="25.5">
      <c r="A179" s="16" t="s">
        <v>358</v>
      </c>
      <c r="B179" s="17" t="s">
        <v>359</v>
      </c>
      <c r="C179" s="18" t="s">
        <v>360</v>
      </c>
      <c r="D179" s="19" t="s">
        <v>31</v>
      </c>
      <c r="E179" s="20">
        <v>4</v>
      </c>
      <c r="F179" s="21"/>
      <c r="G179" s="21"/>
      <c r="H179" s="21"/>
      <c r="I179" s="21">
        <f t="shared" si="28"/>
        <v>0</v>
      </c>
      <c r="J179" s="21">
        <f t="shared" si="29"/>
        <v>0</v>
      </c>
      <c r="K179" s="21">
        <f t="shared" si="30"/>
        <v>0</v>
      </c>
      <c r="L179" s="22">
        <f t="shared" si="31"/>
        <v>0</v>
      </c>
    </row>
    <row r="180" spans="1:12" ht="25.5">
      <c r="A180" s="16" t="s">
        <v>361</v>
      </c>
      <c r="B180" s="17" t="s">
        <v>362</v>
      </c>
      <c r="C180" s="18" t="s">
        <v>363</v>
      </c>
      <c r="D180" s="19" t="s">
        <v>31</v>
      </c>
      <c r="E180" s="20">
        <v>21</v>
      </c>
      <c r="F180" s="21"/>
      <c r="G180" s="21"/>
      <c r="H180" s="21"/>
      <c r="I180" s="21">
        <f t="shared" si="28"/>
        <v>0</v>
      </c>
      <c r="J180" s="21">
        <f t="shared" si="29"/>
        <v>0</v>
      </c>
      <c r="K180" s="21">
        <f t="shared" si="30"/>
        <v>0</v>
      </c>
      <c r="L180" s="22">
        <f t="shared" si="31"/>
        <v>0</v>
      </c>
    </row>
    <row r="181" spans="1:12" ht="25.5">
      <c r="A181" s="16" t="s">
        <v>364</v>
      </c>
      <c r="B181" s="17" t="s">
        <v>365</v>
      </c>
      <c r="C181" s="18" t="s">
        <v>366</v>
      </c>
      <c r="D181" s="19" t="s">
        <v>31</v>
      </c>
      <c r="E181" s="20">
        <v>6</v>
      </c>
      <c r="F181" s="21"/>
      <c r="G181" s="21"/>
      <c r="H181" s="21"/>
      <c r="I181" s="21">
        <f t="shared" si="28"/>
        <v>0</v>
      </c>
      <c r="J181" s="21">
        <f t="shared" si="29"/>
        <v>0</v>
      </c>
      <c r="K181" s="21">
        <f t="shared" si="30"/>
        <v>0</v>
      </c>
      <c r="L181" s="22">
        <f t="shared" si="31"/>
        <v>0</v>
      </c>
    </row>
    <row r="182" spans="1:12" ht="25.5">
      <c r="A182" s="16" t="s">
        <v>367</v>
      </c>
      <c r="B182" s="17" t="s">
        <v>368</v>
      </c>
      <c r="C182" s="18" t="s">
        <v>369</v>
      </c>
      <c r="D182" s="19" t="s">
        <v>31</v>
      </c>
      <c r="E182" s="20">
        <v>7</v>
      </c>
      <c r="F182" s="21"/>
      <c r="G182" s="21"/>
      <c r="H182" s="21"/>
      <c r="I182" s="21">
        <f t="shared" si="28"/>
        <v>0</v>
      </c>
      <c r="J182" s="21">
        <f t="shared" si="29"/>
        <v>0</v>
      </c>
      <c r="K182" s="21">
        <f t="shared" si="30"/>
        <v>0</v>
      </c>
      <c r="L182" s="22">
        <f t="shared" si="31"/>
        <v>0</v>
      </c>
    </row>
    <row r="183" spans="1:12" ht="25.5">
      <c r="A183" s="16" t="s">
        <v>370</v>
      </c>
      <c r="B183" s="17" t="s">
        <v>371</v>
      </c>
      <c r="C183" s="18" t="s">
        <v>372</v>
      </c>
      <c r="D183" s="19" t="s">
        <v>14</v>
      </c>
      <c r="E183" s="20">
        <v>2</v>
      </c>
      <c r="F183" s="21"/>
      <c r="G183" s="21"/>
      <c r="H183" s="21"/>
      <c r="I183" s="21">
        <f t="shared" si="28"/>
        <v>0</v>
      </c>
      <c r="J183" s="21">
        <f t="shared" si="29"/>
        <v>0</v>
      </c>
      <c r="K183" s="21">
        <f t="shared" si="30"/>
        <v>0</v>
      </c>
      <c r="L183" s="22">
        <f t="shared" si="31"/>
        <v>0</v>
      </c>
    </row>
    <row r="184" spans="1:12">
      <c r="A184" s="16"/>
      <c r="B184" s="17"/>
      <c r="C184" s="18"/>
      <c r="D184" s="19"/>
      <c r="E184" s="20"/>
      <c r="F184" s="21"/>
      <c r="G184" s="21"/>
      <c r="H184" s="21"/>
      <c r="I184" s="21"/>
      <c r="J184" s="21"/>
      <c r="K184" s="21"/>
      <c r="L184" s="57"/>
    </row>
    <row r="185" spans="1:12">
      <c r="A185" s="35" t="s">
        <v>373</v>
      </c>
      <c r="B185" s="36"/>
      <c r="C185" s="53" t="s">
        <v>374</v>
      </c>
      <c r="D185" s="53"/>
      <c r="E185" s="54"/>
      <c r="F185" s="53"/>
      <c r="G185" s="53"/>
      <c r="H185" s="53"/>
      <c r="I185" s="53"/>
      <c r="J185" s="55">
        <f>SUM(J186:J194)</f>
        <v>0</v>
      </c>
      <c r="K185" s="55">
        <f>SUM(K186:K194)</f>
        <v>0</v>
      </c>
      <c r="L185" s="56">
        <f>SUM(L186:L194)</f>
        <v>0</v>
      </c>
    </row>
    <row r="186" spans="1:12" ht="38.25">
      <c r="A186" s="16" t="s">
        <v>375</v>
      </c>
      <c r="B186" s="17" t="s">
        <v>376</v>
      </c>
      <c r="C186" s="18" t="s">
        <v>377</v>
      </c>
      <c r="D186" s="19" t="s">
        <v>31</v>
      </c>
      <c r="E186" s="20">
        <v>22</v>
      </c>
      <c r="F186" s="21"/>
      <c r="G186" s="21"/>
      <c r="H186" s="21"/>
      <c r="I186" s="21">
        <f t="shared" ref="I186:I194" si="32">TRUNC(F186 * (1 + 25.03 / 100), 2)</f>
        <v>0</v>
      </c>
      <c r="J186" s="21">
        <f t="shared" ref="J186:J194" si="33">TRUNC(E186 * G186, 2)</f>
        <v>0</v>
      </c>
      <c r="K186" s="21">
        <f t="shared" ref="K186:K194" si="34">L186 - J186</f>
        <v>0</v>
      </c>
      <c r="L186" s="22">
        <f t="shared" ref="L186:L194" si="35">TRUNC(E186 * I186, 2)</f>
        <v>0</v>
      </c>
    </row>
    <row r="187" spans="1:12" ht="25.5">
      <c r="A187" s="16" t="s">
        <v>378</v>
      </c>
      <c r="B187" s="17" t="s">
        <v>379</v>
      </c>
      <c r="C187" s="18" t="s">
        <v>380</v>
      </c>
      <c r="D187" s="19" t="s">
        <v>31</v>
      </c>
      <c r="E187" s="20">
        <v>4</v>
      </c>
      <c r="F187" s="21"/>
      <c r="G187" s="21"/>
      <c r="H187" s="21"/>
      <c r="I187" s="21">
        <f t="shared" si="32"/>
        <v>0</v>
      </c>
      <c r="J187" s="21">
        <f t="shared" si="33"/>
        <v>0</v>
      </c>
      <c r="K187" s="21">
        <f t="shared" si="34"/>
        <v>0</v>
      </c>
      <c r="L187" s="22">
        <f t="shared" si="35"/>
        <v>0</v>
      </c>
    </row>
    <row r="188" spans="1:12" ht="25.5">
      <c r="A188" s="16" t="s">
        <v>381</v>
      </c>
      <c r="B188" s="17" t="s">
        <v>382</v>
      </c>
      <c r="C188" s="18" t="s">
        <v>383</v>
      </c>
      <c r="D188" s="19" t="s">
        <v>31</v>
      </c>
      <c r="E188" s="20">
        <v>29</v>
      </c>
      <c r="F188" s="21"/>
      <c r="G188" s="21"/>
      <c r="H188" s="21"/>
      <c r="I188" s="21">
        <f t="shared" si="32"/>
        <v>0</v>
      </c>
      <c r="J188" s="21">
        <f t="shared" si="33"/>
        <v>0</v>
      </c>
      <c r="K188" s="21">
        <f t="shared" si="34"/>
        <v>0</v>
      </c>
      <c r="L188" s="22">
        <f t="shared" si="35"/>
        <v>0</v>
      </c>
    </row>
    <row r="189" spans="1:12">
      <c r="A189" s="16" t="s">
        <v>384</v>
      </c>
      <c r="B189" s="17" t="s">
        <v>385</v>
      </c>
      <c r="C189" s="18" t="s">
        <v>386</v>
      </c>
      <c r="D189" s="19" t="s">
        <v>38</v>
      </c>
      <c r="E189" s="20">
        <v>14</v>
      </c>
      <c r="F189" s="21"/>
      <c r="G189" s="21"/>
      <c r="H189" s="21"/>
      <c r="I189" s="21">
        <f t="shared" si="32"/>
        <v>0</v>
      </c>
      <c r="J189" s="21">
        <f t="shared" si="33"/>
        <v>0</v>
      </c>
      <c r="K189" s="21">
        <f t="shared" si="34"/>
        <v>0</v>
      </c>
      <c r="L189" s="22">
        <f t="shared" si="35"/>
        <v>0</v>
      </c>
    </row>
    <row r="190" spans="1:12">
      <c r="A190" s="16" t="s">
        <v>387</v>
      </c>
      <c r="B190" s="17" t="s">
        <v>388</v>
      </c>
      <c r="C190" s="18" t="s">
        <v>389</v>
      </c>
      <c r="D190" s="19" t="s">
        <v>38</v>
      </c>
      <c r="E190" s="20">
        <v>8</v>
      </c>
      <c r="F190" s="21"/>
      <c r="G190" s="21"/>
      <c r="H190" s="21"/>
      <c r="I190" s="21">
        <f t="shared" si="32"/>
        <v>0</v>
      </c>
      <c r="J190" s="21">
        <f t="shared" si="33"/>
        <v>0</v>
      </c>
      <c r="K190" s="21">
        <f t="shared" si="34"/>
        <v>0</v>
      </c>
      <c r="L190" s="22">
        <f t="shared" si="35"/>
        <v>0</v>
      </c>
    </row>
    <row r="191" spans="1:12">
      <c r="A191" s="16" t="s">
        <v>390</v>
      </c>
      <c r="B191" s="17" t="s">
        <v>391</v>
      </c>
      <c r="C191" s="18" t="s">
        <v>392</v>
      </c>
      <c r="D191" s="19" t="s">
        <v>38</v>
      </c>
      <c r="E191" s="20">
        <v>7</v>
      </c>
      <c r="F191" s="21"/>
      <c r="G191" s="21"/>
      <c r="H191" s="21"/>
      <c r="I191" s="21">
        <f t="shared" si="32"/>
        <v>0</v>
      </c>
      <c r="J191" s="21">
        <f t="shared" si="33"/>
        <v>0</v>
      </c>
      <c r="K191" s="21">
        <f t="shared" si="34"/>
        <v>0</v>
      </c>
      <c r="L191" s="22">
        <f t="shared" si="35"/>
        <v>0</v>
      </c>
    </row>
    <row r="192" spans="1:12" ht="25.5">
      <c r="A192" s="16" t="s">
        <v>393</v>
      </c>
      <c r="B192" s="17" t="s">
        <v>394</v>
      </c>
      <c r="C192" s="18" t="s">
        <v>395</v>
      </c>
      <c r="D192" s="19" t="s">
        <v>14</v>
      </c>
      <c r="E192" s="20">
        <v>5</v>
      </c>
      <c r="F192" s="21"/>
      <c r="G192" s="21"/>
      <c r="H192" s="21"/>
      <c r="I192" s="21">
        <f t="shared" si="32"/>
        <v>0</v>
      </c>
      <c r="J192" s="21">
        <f t="shared" si="33"/>
        <v>0</v>
      </c>
      <c r="K192" s="21">
        <f t="shared" si="34"/>
        <v>0</v>
      </c>
      <c r="L192" s="22">
        <f t="shared" si="35"/>
        <v>0</v>
      </c>
    </row>
    <row r="193" spans="1:12" ht="32.25" customHeight="1">
      <c r="A193" s="16" t="s">
        <v>396</v>
      </c>
      <c r="B193" s="17" t="s">
        <v>397</v>
      </c>
      <c r="C193" s="18" t="s">
        <v>398</v>
      </c>
      <c r="D193" s="19" t="s">
        <v>14</v>
      </c>
      <c r="E193" s="20">
        <v>3</v>
      </c>
      <c r="F193" s="21"/>
      <c r="G193" s="21"/>
      <c r="H193" s="21"/>
      <c r="I193" s="21">
        <f t="shared" si="32"/>
        <v>0</v>
      </c>
      <c r="J193" s="21">
        <f t="shared" si="33"/>
        <v>0</v>
      </c>
      <c r="K193" s="21">
        <f t="shared" si="34"/>
        <v>0</v>
      </c>
      <c r="L193" s="22">
        <f t="shared" si="35"/>
        <v>0</v>
      </c>
    </row>
    <row r="194" spans="1:12" ht="38.25">
      <c r="A194" s="16" t="s">
        <v>399</v>
      </c>
      <c r="B194" s="17" t="s">
        <v>400</v>
      </c>
      <c r="C194" s="18" t="s">
        <v>401</v>
      </c>
      <c r="D194" s="19" t="s">
        <v>14</v>
      </c>
      <c r="E194" s="20">
        <v>4</v>
      </c>
      <c r="F194" s="21"/>
      <c r="G194" s="21"/>
      <c r="H194" s="21"/>
      <c r="I194" s="21">
        <f t="shared" si="32"/>
        <v>0</v>
      </c>
      <c r="J194" s="21">
        <f t="shared" si="33"/>
        <v>0</v>
      </c>
      <c r="K194" s="21">
        <f t="shared" si="34"/>
        <v>0</v>
      </c>
      <c r="L194" s="22">
        <f t="shared" si="35"/>
        <v>0</v>
      </c>
    </row>
    <row r="195" spans="1:12">
      <c r="A195" s="16"/>
      <c r="B195" s="17"/>
      <c r="C195" s="18"/>
      <c r="D195" s="19"/>
      <c r="E195" s="20"/>
      <c r="F195" s="21"/>
      <c r="G195" s="21"/>
      <c r="H195" s="21"/>
      <c r="I195" s="21"/>
      <c r="J195" s="21"/>
      <c r="K195" s="21"/>
      <c r="L195" s="57"/>
    </row>
    <row r="196" spans="1:12">
      <c r="A196" s="35" t="s">
        <v>402</v>
      </c>
      <c r="B196" s="36"/>
      <c r="C196" s="53" t="s">
        <v>403</v>
      </c>
      <c r="D196" s="53"/>
      <c r="E196" s="54"/>
      <c r="F196" s="53"/>
      <c r="G196" s="53"/>
      <c r="H196" s="53"/>
      <c r="I196" s="53"/>
      <c r="J196" s="55">
        <f>SUM(J197:J209)</f>
        <v>0</v>
      </c>
      <c r="K196" s="55">
        <f>SUM(K197:K209)</f>
        <v>0</v>
      </c>
      <c r="L196" s="56">
        <f>SUM(L197:L209)</f>
        <v>0</v>
      </c>
    </row>
    <row r="197" spans="1:12" ht="38.25">
      <c r="A197" s="16" t="s">
        <v>404</v>
      </c>
      <c r="B197" s="17" t="s">
        <v>405</v>
      </c>
      <c r="C197" s="18" t="s">
        <v>406</v>
      </c>
      <c r="D197" s="19" t="s">
        <v>31</v>
      </c>
      <c r="E197" s="20">
        <v>4</v>
      </c>
      <c r="F197" s="21"/>
      <c r="G197" s="21"/>
      <c r="H197" s="21"/>
      <c r="I197" s="21">
        <f t="shared" ref="I197:I209" si="36">TRUNC(F197 * (1 + 25.03 / 100), 2)</f>
        <v>0</v>
      </c>
      <c r="J197" s="21">
        <f t="shared" ref="J197:J209" si="37">TRUNC(E197 * G197, 2)</f>
        <v>0</v>
      </c>
      <c r="K197" s="21">
        <f t="shared" ref="K197:K209" si="38">L197 - J197</f>
        <v>0</v>
      </c>
      <c r="L197" s="22">
        <f t="shared" ref="L197:L209" si="39">TRUNC(E197 * I197, 2)</f>
        <v>0</v>
      </c>
    </row>
    <row r="198" spans="1:12" ht="38.25">
      <c r="A198" s="16" t="s">
        <v>407</v>
      </c>
      <c r="B198" s="17" t="s">
        <v>408</v>
      </c>
      <c r="C198" s="18" t="s">
        <v>409</v>
      </c>
      <c r="D198" s="19" t="s">
        <v>31</v>
      </c>
      <c r="E198" s="20">
        <v>30</v>
      </c>
      <c r="F198" s="21"/>
      <c r="G198" s="21"/>
      <c r="H198" s="21"/>
      <c r="I198" s="21">
        <f t="shared" si="36"/>
        <v>0</v>
      </c>
      <c r="J198" s="21">
        <f t="shared" si="37"/>
        <v>0</v>
      </c>
      <c r="K198" s="21">
        <f t="shared" si="38"/>
        <v>0</v>
      </c>
      <c r="L198" s="22">
        <f t="shared" si="39"/>
        <v>0</v>
      </c>
    </row>
    <row r="199" spans="1:12" ht="38.25">
      <c r="A199" s="16" t="s">
        <v>410</v>
      </c>
      <c r="B199" s="17" t="s">
        <v>411</v>
      </c>
      <c r="C199" s="18" t="s">
        <v>412</v>
      </c>
      <c r="D199" s="19" t="s">
        <v>14</v>
      </c>
      <c r="E199" s="20">
        <v>1</v>
      </c>
      <c r="F199" s="21"/>
      <c r="G199" s="21"/>
      <c r="H199" s="21"/>
      <c r="I199" s="21">
        <f t="shared" si="36"/>
        <v>0</v>
      </c>
      <c r="J199" s="21">
        <f t="shared" si="37"/>
        <v>0</v>
      </c>
      <c r="K199" s="21">
        <f t="shared" si="38"/>
        <v>0</v>
      </c>
      <c r="L199" s="22">
        <f t="shared" si="39"/>
        <v>0</v>
      </c>
    </row>
    <row r="200" spans="1:12" ht="25.5">
      <c r="A200" s="16" t="s">
        <v>413</v>
      </c>
      <c r="B200" s="17" t="s">
        <v>414</v>
      </c>
      <c r="C200" s="18" t="s">
        <v>415</v>
      </c>
      <c r="D200" s="19" t="s">
        <v>14</v>
      </c>
      <c r="E200" s="20">
        <v>1</v>
      </c>
      <c r="F200" s="21"/>
      <c r="G200" s="21"/>
      <c r="H200" s="21"/>
      <c r="I200" s="21">
        <f t="shared" si="36"/>
        <v>0</v>
      </c>
      <c r="J200" s="21">
        <f t="shared" si="37"/>
        <v>0</v>
      </c>
      <c r="K200" s="21">
        <f t="shared" si="38"/>
        <v>0</v>
      </c>
      <c r="L200" s="22">
        <f t="shared" si="39"/>
        <v>0</v>
      </c>
    </row>
    <row r="201" spans="1:12" ht="25.5">
      <c r="A201" s="16" t="s">
        <v>416</v>
      </c>
      <c r="B201" s="17" t="s">
        <v>417</v>
      </c>
      <c r="C201" s="18" t="s">
        <v>418</v>
      </c>
      <c r="D201" s="19" t="s">
        <v>14</v>
      </c>
      <c r="E201" s="20">
        <v>2</v>
      </c>
      <c r="F201" s="21"/>
      <c r="G201" s="21"/>
      <c r="H201" s="21"/>
      <c r="I201" s="21">
        <f t="shared" si="36"/>
        <v>0</v>
      </c>
      <c r="J201" s="21">
        <f t="shared" si="37"/>
        <v>0</v>
      </c>
      <c r="K201" s="21">
        <f t="shared" si="38"/>
        <v>0</v>
      </c>
      <c r="L201" s="22">
        <f t="shared" si="39"/>
        <v>0</v>
      </c>
    </row>
    <row r="202" spans="1:12" ht="25.5">
      <c r="A202" s="16" t="s">
        <v>419</v>
      </c>
      <c r="B202" s="17" t="s">
        <v>348</v>
      </c>
      <c r="C202" s="18" t="s">
        <v>349</v>
      </c>
      <c r="D202" s="19" t="s">
        <v>14</v>
      </c>
      <c r="E202" s="20">
        <v>2</v>
      </c>
      <c r="F202" s="21"/>
      <c r="G202" s="21"/>
      <c r="H202" s="21"/>
      <c r="I202" s="21">
        <f t="shared" si="36"/>
        <v>0</v>
      </c>
      <c r="J202" s="21">
        <f t="shared" si="37"/>
        <v>0</v>
      </c>
      <c r="K202" s="21">
        <f t="shared" si="38"/>
        <v>0</v>
      </c>
      <c r="L202" s="22">
        <f t="shared" si="39"/>
        <v>0</v>
      </c>
    </row>
    <row r="203" spans="1:12" ht="25.5">
      <c r="A203" s="16" t="s">
        <v>420</v>
      </c>
      <c r="B203" s="17" t="s">
        <v>1269</v>
      </c>
      <c r="C203" s="18" t="s">
        <v>1268</v>
      </c>
      <c r="D203" s="19" t="s">
        <v>14</v>
      </c>
      <c r="E203" s="20">
        <v>23</v>
      </c>
      <c r="F203" s="21"/>
      <c r="G203" s="21"/>
      <c r="H203" s="21"/>
      <c r="I203" s="21">
        <f t="shared" si="36"/>
        <v>0</v>
      </c>
      <c r="J203" s="21">
        <f t="shared" si="37"/>
        <v>0</v>
      </c>
      <c r="K203" s="21">
        <f t="shared" si="38"/>
        <v>0</v>
      </c>
      <c r="L203" s="22">
        <f t="shared" si="39"/>
        <v>0</v>
      </c>
    </row>
    <row r="204" spans="1:12">
      <c r="A204" s="16" t="s">
        <v>421</v>
      </c>
      <c r="B204" s="17" t="s">
        <v>422</v>
      </c>
      <c r="C204" s="18" t="s">
        <v>423</v>
      </c>
      <c r="D204" s="19" t="s">
        <v>14</v>
      </c>
      <c r="E204" s="20">
        <v>1</v>
      </c>
      <c r="F204" s="21"/>
      <c r="G204" s="21"/>
      <c r="H204" s="21"/>
      <c r="I204" s="21">
        <f t="shared" si="36"/>
        <v>0</v>
      </c>
      <c r="J204" s="21">
        <f t="shared" si="37"/>
        <v>0</v>
      </c>
      <c r="K204" s="21">
        <f t="shared" si="38"/>
        <v>0</v>
      </c>
      <c r="L204" s="22">
        <f t="shared" si="39"/>
        <v>0</v>
      </c>
    </row>
    <row r="205" spans="1:12">
      <c r="A205" s="16" t="s">
        <v>424</v>
      </c>
      <c r="B205" s="17" t="s">
        <v>1265</v>
      </c>
      <c r="C205" s="18" t="s">
        <v>1264</v>
      </c>
      <c r="D205" s="19" t="s">
        <v>14</v>
      </c>
      <c r="E205" s="20">
        <v>1</v>
      </c>
      <c r="F205" s="21"/>
      <c r="G205" s="21"/>
      <c r="H205" s="21"/>
      <c r="I205" s="21">
        <f t="shared" si="36"/>
        <v>0</v>
      </c>
      <c r="J205" s="21">
        <f t="shared" si="37"/>
        <v>0</v>
      </c>
      <c r="K205" s="21">
        <f t="shared" si="38"/>
        <v>0</v>
      </c>
      <c r="L205" s="22">
        <f t="shared" si="39"/>
        <v>0</v>
      </c>
    </row>
    <row r="206" spans="1:12">
      <c r="A206" s="16" t="s">
        <v>425</v>
      </c>
      <c r="B206" s="17" t="s">
        <v>426</v>
      </c>
      <c r="C206" s="18" t="s">
        <v>427</v>
      </c>
      <c r="D206" s="19" t="s">
        <v>14</v>
      </c>
      <c r="E206" s="20">
        <v>1</v>
      </c>
      <c r="F206" s="21"/>
      <c r="G206" s="21"/>
      <c r="H206" s="21"/>
      <c r="I206" s="21">
        <f t="shared" si="36"/>
        <v>0</v>
      </c>
      <c r="J206" s="21">
        <f t="shared" si="37"/>
        <v>0</v>
      </c>
      <c r="K206" s="21">
        <f t="shared" si="38"/>
        <v>0</v>
      </c>
      <c r="L206" s="22">
        <f t="shared" si="39"/>
        <v>0</v>
      </c>
    </row>
    <row r="207" spans="1:12" ht="38.25">
      <c r="A207" s="16" t="s">
        <v>428</v>
      </c>
      <c r="B207" s="17" t="s">
        <v>429</v>
      </c>
      <c r="C207" s="18" t="s">
        <v>430</v>
      </c>
      <c r="D207" s="19" t="s">
        <v>14</v>
      </c>
      <c r="E207" s="20">
        <v>8</v>
      </c>
      <c r="F207" s="21"/>
      <c r="G207" s="21"/>
      <c r="H207" s="21"/>
      <c r="I207" s="21">
        <f t="shared" si="36"/>
        <v>0</v>
      </c>
      <c r="J207" s="21">
        <f t="shared" si="37"/>
        <v>0</v>
      </c>
      <c r="K207" s="21">
        <f t="shared" si="38"/>
        <v>0</v>
      </c>
      <c r="L207" s="22">
        <f t="shared" si="39"/>
        <v>0</v>
      </c>
    </row>
    <row r="208" spans="1:12" ht="38.25">
      <c r="A208" s="16" t="s">
        <v>431</v>
      </c>
      <c r="B208" s="17" t="s">
        <v>432</v>
      </c>
      <c r="C208" s="18" t="s">
        <v>433</v>
      </c>
      <c r="D208" s="19" t="s">
        <v>14</v>
      </c>
      <c r="E208" s="20">
        <v>12</v>
      </c>
      <c r="F208" s="21"/>
      <c r="G208" s="21"/>
      <c r="H208" s="21"/>
      <c r="I208" s="21">
        <f t="shared" si="36"/>
        <v>0</v>
      </c>
      <c r="J208" s="21">
        <f t="shared" si="37"/>
        <v>0</v>
      </c>
      <c r="K208" s="21">
        <f t="shared" si="38"/>
        <v>0</v>
      </c>
      <c r="L208" s="22">
        <f t="shared" si="39"/>
        <v>0</v>
      </c>
    </row>
    <row r="209" spans="1:12" ht="38.25">
      <c r="A209" s="16" t="s">
        <v>434</v>
      </c>
      <c r="B209" s="17" t="s">
        <v>435</v>
      </c>
      <c r="C209" s="18" t="s">
        <v>436</v>
      </c>
      <c r="D209" s="19" t="s">
        <v>14</v>
      </c>
      <c r="E209" s="20">
        <v>1</v>
      </c>
      <c r="F209" s="21"/>
      <c r="G209" s="21"/>
      <c r="H209" s="21"/>
      <c r="I209" s="21">
        <f t="shared" si="36"/>
        <v>0</v>
      </c>
      <c r="J209" s="21">
        <f t="shared" si="37"/>
        <v>0</v>
      </c>
      <c r="K209" s="21">
        <f t="shared" si="38"/>
        <v>0</v>
      </c>
      <c r="L209" s="22">
        <f t="shared" si="39"/>
        <v>0</v>
      </c>
    </row>
    <row r="210" spans="1:12">
      <c r="A210" s="16"/>
      <c r="B210" s="17"/>
      <c r="C210" s="18"/>
      <c r="D210" s="19"/>
      <c r="E210" s="20"/>
      <c r="F210" s="21"/>
      <c r="G210" s="21"/>
      <c r="H210" s="21"/>
      <c r="I210" s="21"/>
      <c r="J210" s="21"/>
      <c r="K210" s="21"/>
      <c r="L210" s="57"/>
    </row>
    <row r="211" spans="1:12">
      <c r="A211" s="35" t="s">
        <v>437</v>
      </c>
      <c r="B211" s="36"/>
      <c r="C211" s="53" t="s">
        <v>438</v>
      </c>
      <c r="D211" s="53"/>
      <c r="E211" s="54"/>
      <c r="F211" s="53"/>
      <c r="G211" s="53"/>
      <c r="H211" s="53"/>
      <c r="I211" s="53"/>
      <c r="J211" s="55">
        <f>SUM(J212:J217)</f>
        <v>0</v>
      </c>
      <c r="K211" s="55">
        <f>SUM(K212:K217)</f>
        <v>0</v>
      </c>
      <c r="L211" s="56">
        <f>SUM(L212:L217)</f>
        <v>0</v>
      </c>
    </row>
    <row r="212" spans="1:12" ht="25.5">
      <c r="A212" s="16" t="s">
        <v>439</v>
      </c>
      <c r="B212" s="17" t="s">
        <v>440</v>
      </c>
      <c r="C212" s="18" t="s">
        <v>441</v>
      </c>
      <c r="D212" s="19" t="s">
        <v>18</v>
      </c>
      <c r="E212" s="20">
        <v>33</v>
      </c>
      <c r="F212" s="21"/>
      <c r="G212" s="21"/>
      <c r="H212" s="21"/>
      <c r="I212" s="21">
        <f>TRUNC(F212 * (1 + 25.03 / 100), 2)</f>
        <v>0</v>
      </c>
      <c r="J212" s="21">
        <f>TRUNC(E212 * G212, 2)</f>
        <v>0</v>
      </c>
      <c r="K212" s="21">
        <f>L212 - J212</f>
        <v>0</v>
      </c>
      <c r="L212" s="22">
        <f>TRUNC(E212 * I212, 2)</f>
        <v>0</v>
      </c>
    </row>
    <row r="213" spans="1:12" ht="25.5">
      <c r="A213" s="16" t="s">
        <v>442</v>
      </c>
      <c r="B213" s="17" t="s">
        <v>1048</v>
      </c>
      <c r="C213" s="18" t="s">
        <v>443</v>
      </c>
      <c r="D213" s="19" t="s">
        <v>18</v>
      </c>
      <c r="E213" s="20">
        <v>18</v>
      </c>
      <c r="F213" s="21"/>
      <c r="G213" s="21"/>
      <c r="H213" s="21"/>
      <c r="I213" s="21">
        <f>TRUNC(F213 * (1 + 25.03 / 100), 2)</f>
        <v>0</v>
      </c>
      <c r="J213" s="21">
        <f>TRUNC(E213 * G213, 2)</f>
        <v>0</v>
      </c>
      <c r="K213" s="21">
        <f>L213 - J213</f>
        <v>0</v>
      </c>
      <c r="L213" s="22">
        <f>TRUNC(E213 * I213, 2)</f>
        <v>0</v>
      </c>
    </row>
    <row r="214" spans="1:12" ht="25.5">
      <c r="A214" s="16" t="s">
        <v>444</v>
      </c>
      <c r="B214" s="17" t="s">
        <v>1049</v>
      </c>
      <c r="C214" s="18" t="s">
        <v>445</v>
      </c>
      <c r="D214" s="19" t="s">
        <v>18</v>
      </c>
      <c r="E214" s="20">
        <v>18</v>
      </c>
      <c r="F214" s="21"/>
      <c r="G214" s="21"/>
      <c r="H214" s="21"/>
      <c r="I214" s="21">
        <f>TRUNC(F214 * (1 + 25.03 / 100), 2)</f>
        <v>0</v>
      </c>
      <c r="J214" s="21">
        <f>TRUNC(E214 * G214, 2)</f>
        <v>0</v>
      </c>
      <c r="K214" s="21">
        <f>L214 - J214</f>
        <v>0</v>
      </c>
      <c r="L214" s="22">
        <f>TRUNC(E214 * I214, 2)</f>
        <v>0</v>
      </c>
    </row>
    <row r="215" spans="1:12" ht="38.25">
      <c r="A215" s="16" t="s">
        <v>446</v>
      </c>
      <c r="B215" s="17" t="s">
        <v>447</v>
      </c>
      <c r="C215" s="18" t="s">
        <v>448</v>
      </c>
      <c r="D215" s="19" t="s">
        <v>18</v>
      </c>
      <c r="E215" s="20">
        <v>18</v>
      </c>
      <c r="F215" s="21"/>
      <c r="G215" s="21"/>
      <c r="H215" s="21"/>
      <c r="I215" s="21">
        <f>TRUNC(F215 * (1 + 25.03 / 100), 2)</f>
        <v>0</v>
      </c>
      <c r="J215" s="21">
        <f>TRUNC(E215 * G215, 2)</f>
        <v>0</v>
      </c>
      <c r="K215" s="21">
        <f>L215 - J215</f>
        <v>0</v>
      </c>
      <c r="L215" s="22">
        <f>TRUNC(E215 * I215, 2)</f>
        <v>0</v>
      </c>
    </row>
    <row r="216" spans="1:12" ht="21.75" customHeight="1">
      <c r="A216" s="16" t="s">
        <v>1213</v>
      </c>
      <c r="B216" s="17" t="s">
        <v>1212</v>
      </c>
      <c r="C216" s="18" t="s">
        <v>1209</v>
      </c>
      <c r="D216" s="19" t="s">
        <v>18</v>
      </c>
      <c r="E216" s="20">
        <v>15</v>
      </c>
      <c r="F216" s="21"/>
      <c r="G216" s="21"/>
      <c r="H216" s="21"/>
      <c r="I216" s="21">
        <f t="shared" ref="I216:I217" si="40">TRUNC(F216 * (1 + 25.03 / 100), 2)</f>
        <v>0</v>
      </c>
      <c r="J216" s="21">
        <f t="shared" ref="J216:J217" si="41">TRUNC(E216 * G216, 2)</f>
        <v>0</v>
      </c>
      <c r="K216" s="21">
        <f t="shared" ref="K216:K217" si="42">L216 - J216</f>
        <v>0</v>
      </c>
      <c r="L216" s="22">
        <f t="shared" ref="L216:L217" si="43">TRUNC(E216 * I216, 2)</f>
        <v>0</v>
      </c>
    </row>
    <row r="217" spans="1:12" ht="25.5">
      <c r="A217" s="16" t="s">
        <v>1214</v>
      </c>
      <c r="B217" s="17" t="s">
        <v>1211</v>
      </c>
      <c r="C217" s="18" t="s">
        <v>1210</v>
      </c>
      <c r="D217" s="19" t="s">
        <v>18</v>
      </c>
      <c r="E217" s="20">
        <v>15</v>
      </c>
      <c r="F217" s="21"/>
      <c r="G217" s="21"/>
      <c r="H217" s="21"/>
      <c r="I217" s="21">
        <f t="shared" si="40"/>
        <v>0</v>
      </c>
      <c r="J217" s="21">
        <f t="shared" si="41"/>
        <v>0</v>
      </c>
      <c r="K217" s="21">
        <f t="shared" si="42"/>
        <v>0</v>
      </c>
      <c r="L217" s="22">
        <f t="shared" si="43"/>
        <v>0</v>
      </c>
    </row>
    <row r="218" spans="1:12">
      <c r="A218" s="16"/>
      <c r="B218" s="17"/>
      <c r="C218" s="18"/>
      <c r="D218" s="19"/>
      <c r="E218" s="20"/>
      <c r="F218" s="21"/>
      <c r="G218" s="21"/>
      <c r="H218" s="21"/>
      <c r="I218" s="21"/>
      <c r="J218" s="59"/>
      <c r="K218" s="59"/>
      <c r="L218" s="22"/>
    </row>
    <row r="219" spans="1:12">
      <c r="A219" s="35" t="s">
        <v>449</v>
      </c>
      <c r="B219" s="36"/>
      <c r="C219" s="53" t="s">
        <v>450</v>
      </c>
      <c r="D219" s="53"/>
      <c r="E219" s="54"/>
      <c r="F219" s="53"/>
      <c r="G219" s="53"/>
      <c r="H219" s="53"/>
      <c r="I219" s="53"/>
      <c r="J219" s="55">
        <f>J220+J223+J233+J245</f>
        <v>0</v>
      </c>
      <c r="K219" s="55">
        <f>K220+K223+K233+K245</f>
        <v>0</v>
      </c>
      <c r="L219" s="56">
        <f>L220+L223+L233+L245</f>
        <v>0</v>
      </c>
    </row>
    <row r="220" spans="1:12">
      <c r="A220" s="47" t="s">
        <v>451</v>
      </c>
      <c r="B220" s="48"/>
      <c r="C220" s="49" t="s">
        <v>452</v>
      </c>
      <c r="D220" s="49"/>
      <c r="E220" s="50"/>
      <c r="F220" s="49"/>
      <c r="G220" s="49"/>
      <c r="H220" s="49"/>
      <c r="I220" s="49"/>
      <c r="J220" s="51">
        <f>SUM(J221:J222)</f>
        <v>0</v>
      </c>
      <c r="K220" s="51">
        <f>SUM(K221:K222)</f>
        <v>0</v>
      </c>
      <c r="L220" s="52">
        <f>SUM(L221:L222)</f>
        <v>0</v>
      </c>
    </row>
    <row r="221" spans="1:12" ht="30.75" customHeight="1">
      <c r="A221" s="16" t="s">
        <v>453</v>
      </c>
      <c r="B221" s="17" t="s">
        <v>1050</v>
      </c>
      <c r="C221" s="18" t="s">
        <v>454</v>
      </c>
      <c r="D221" s="19" t="s">
        <v>18</v>
      </c>
      <c r="E221" s="20">
        <v>99</v>
      </c>
      <c r="F221" s="21"/>
      <c r="G221" s="21"/>
      <c r="H221" s="21"/>
      <c r="I221" s="21">
        <f>TRUNC(F221 * (1 + 25.03 / 100), 2)</f>
        <v>0</v>
      </c>
      <c r="J221" s="21">
        <f>TRUNC(E221 * G221, 2)</f>
        <v>0</v>
      </c>
      <c r="K221" s="21">
        <f>L221 - J221</f>
        <v>0</v>
      </c>
      <c r="L221" s="22">
        <f>TRUNC(E221 * I221, 2)</f>
        <v>0</v>
      </c>
    </row>
    <row r="222" spans="1:12" ht="38.25">
      <c r="A222" s="16" t="s">
        <v>455</v>
      </c>
      <c r="B222" s="17" t="s">
        <v>456</v>
      </c>
      <c r="C222" s="18" t="s">
        <v>457</v>
      </c>
      <c r="D222" s="19" t="s">
        <v>18</v>
      </c>
      <c r="E222" s="20">
        <v>99</v>
      </c>
      <c r="F222" s="21"/>
      <c r="G222" s="21"/>
      <c r="H222" s="21"/>
      <c r="I222" s="21">
        <f>TRUNC(F222 * (1 + 25.03 / 100), 2)</f>
        <v>0</v>
      </c>
      <c r="J222" s="21">
        <f>TRUNC(E222 * G222, 2)</f>
        <v>0</v>
      </c>
      <c r="K222" s="21">
        <f>L222 - J222</f>
        <v>0</v>
      </c>
      <c r="L222" s="22">
        <f>TRUNC(E222 * I222, 2)</f>
        <v>0</v>
      </c>
    </row>
    <row r="223" spans="1:12">
      <c r="A223" s="47" t="s">
        <v>1208</v>
      </c>
      <c r="B223" s="48"/>
      <c r="C223" s="49" t="s">
        <v>458</v>
      </c>
      <c r="D223" s="49"/>
      <c r="E223" s="50"/>
      <c r="F223" s="49"/>
      <c r="G223" s="49"/>
      <c r="H223" s="49"/>
      <c r="I223" s="49"/>
      <c r="J223" s="51">
        <f>SUM(J224:J231)</f>
        <v>0</v>
      </c>
      <c r="K223" s="51">
        <f>SUM(K224:K231)</f>
        <v>0</v>
      </c>
      <c r="L223" s="52">
        <f>SUM(L224:L231)</f>
        <v>0</v>
      </c>
    </row>
    <row r="224" spans="1:12" ht="33" customHeight="1">
      <c r="A224" s="16" t="s">
        <v>459</v>
      </c>
      <c r="B224" s="17" t="s">
        <v>1051</v>
      </c>
      <c r="C224" s="18" t="s">
        <v>460</v>
      </c>
      <c r="D224" s="19" t="s">
        <v>18</v>
      </c>
      <c r="E224" s="20">
        <v>226</v>
      </c>
      <c r="F224" s="21"/>
      <c r="G224" s="21"/>
      <c r="H224" s="21"/>
      <c r="I224" s="21">
        <f t="shared" ref="I224:I231" si="44">TRUNC(F224 * (1 + 25.03 / 100), 2)</f>
        <v>0</v>
      </c>
      <c r="J224" s="21">
        <f t="shared" ref="J224:J231" si="45">TRUNC(E224 * G224, 2)</f>
        <v>0</v>
      </c>
      <c r="K224" s="21">
        <f t="shared" ref="K224:K231" si="46">L224 - J224</f>
        <v>0</v>
      </c>
      <c r="L224" s="22">
        <f t="shared" ref="L224:L231" si="47">TRUNC(E224 * I224, 2)</f>
        <v>0</v>
      </c>
    </row>
    <row r="225" spans="1:12" ht="38.25">
      <c r="A225" s="16" t="s">
        <v>461</v>
      </c>
      <c r="B225" s="17" t="s">
        <v>1052</v>
      </c>
      <c r="C225" s="18" t="s">
        <v>462</v>
      </c>
      <c r="D225" s="19" t="s">
        <v>18</v>
      </c>
      <c r="E225" s="20">
        <v>165</v>
      </c>
      <c r="F225" s="21"/>
      <c r="G225" s="21"/>
      <c r="H225" s="21"/>
      <c r="I225" s="21">
        <f t="shared" si="44"/>
        <v>0</v>
      </c>
      <c r="J225" s="21">
        <f t="shared" si="45"/>
        <v>0</v>
      </c>
      <c r="K225" s="21">
        <f t="shared" si="46"/>
        <v>0</v>
      </c>
      <c r="L225" s="22">
        <f t="shared" si="47"/>
        <v>0</v>
      </c>
    </row>
    <row r="226" spans="1:12" ht="38.25">
      <c r="A226" s="16" t="s">
        <v>463</v>
      </c>
      <c r="B226" s="17" t="s">
        <v>464</v>
      </c>
      <c r="C226" s="18" t="s">
        <v>465</v>
      </c>
      <c r="D226" s="19" t="s">
        <v>18</v>
      </c>
      <c r="E226" s="20">
        <v>204</v>
      </c>
      <c r="F226" s="21"/>
      <c r="G226" s="21"/>
      <c r="H226" s="21"/>
      <c r="I226" s="21">
        <f t="shared" si="44"/>
        <v>0</v>
      </c>
      <c r="J226" s="21">
        <f t="shared" si="45"/>
        <v>0</v>
      </c>
      <c r="K226" s="21">
        <f t="shared" si="46"/>
        <v>0</v>
      </c>
      <c r="L226" s="22">
        <f t="shared" si="47"/>
        <v>0</v>
      </c>
    </row>
    <row r="227" spans="1:12" ht="38.25">
      <c r="A227" s="16" t="s">
        <v>466</v>
      </c>
      <c r="B227" s="17" t="s">
        <v>467</v>
      </c>
      <c r="C227" s="18" t="s">
        <v>468</v>
      </c>
      <c r="D227" s="19" t="s">
        <v>18</v>
      </c>
      <c r="E227" s="20">
        <v>165</v>
      </c>
      <c r="F227" s="21"/>
      <c r="G227" s="21"/>
      <c r="H227" s="21"/>
      <c r="I227" s="21">
        <f t="shared" si="44"/>
        <v>0</v>
      </c>
      <c r="J227" s="21">
        <f t="shared" si="45"/>
        <v>0</v>
      </c>
      <c r="K227" s="21">
        <f t="shared" si="46"/>
        <v>0</v>
      </c>
      <c r="L227" s="22">
        <f t="shared" si="47"/>
        <v>0</v>
      </c>
    </row>
    <row r="228" spans="1:12">
      <c r="A228" s="16" t="s">
        <v>469</v>
      </c>
      <c r="B228" s="17" t="s">
        <v>1053</v>
      </c>
      <c r="C228" s="18" t="s">
        <v>470</v>
      </c>
      <c r="D228" s="19" t="s">
        <v>18</v>
      </c>
      <c r="E228" s="20">
        <v>236</v>
      </c>
      <c r="F228" s="21"/>
      <c r="G228" s="21"/>
      <c r="H228" s="21"/>
      <c r="I228" s="21">
        <f t="shared" si="44"/>
        <v>0</v>
      </c>
      <c r="J228" s="21">
        <f t="shared" si="45"/>
        <v>0</v>
      </c>
      <c r="K228" s="21">
        <f t="shared" si="46"/>
        <v>0</v>
      </c>
      <c r="L228" s="22">
        <f t="shared" si="47"/>
        <v>0</v>
      </c>
    </row>
    <row r="229" spans="1:12" ht="38.25">
      <c r="A229" s="16" t="s">
        <v>471</v>
      </c>
      <c r="B229" s="17" t="s">
        <v>472</v>
      </c>
      <c r="C229" s="18" t="s">
        <v>473</v>
      </c>
      <c r="D229" s="19" t="s">
        <v>18</v>
      </c>
      <c r="E229" s="20">
        <v>246</v>
      </c>
      <c r="F229" s="21"/>
      <c r="G229" s="21"/>
      <c r="H229" s="21"/>
      <c r="I229" s="21">
        <f t="shared" si="44"/>
        <v>0</v>
      </c>
      <c r="J229" s="21">
        <f t="shared" si="45"/>
        <v>0</v>
      </c>
      <c r="K229" s="21">
        <f t="shared" si="46"/>
        <v>0</v>
      </c>
      <c r="L229" s="22">
        <f t="shared" si="47"/>
        <v>0</v>
      </c>
    </row>
    <row r="230" spans="1:12" ht="51">
      <c r="A230" s="16" t="s">
        <v>474</v>
      </c>
      <c r="B230" s="17" t="s">
        <v>475</v>
      </c>
      <c r="C230" s="18" t="s">
        <v>476</v>
      </c>
      <c r="D230" s="19" t="s">
        <v>18</v>
      </c>
      <c r="E230" s="20">
        <v>26</v>
      </c>
      <c r="F230" s="21"/>
      <c r="G230" s="21"/>
      <c r="H230" s="21"/>
      <c r="I230" s="21">
        <f t="shared" si="44"/>
        <v>0</v>
      </c>
      <c r="J230" s="21">
        <f t="shared" si="45"/>
        <v>0</v>
      </c>
      <c r="K230" s="21">
        <f t="shared" si="46"/>
        <v>0</v>
      </c>
      <c r="L230" s="22">
        <f t="shared" si="47"/>
        <v>0</v>
      </c>
    </row>
    <row r="231" spans="1:12" ht="33.75" customHeight="1">
      <c r="A231" s="16" t="s">
        <v>477</v>
      </c>
      <c r="B231" s="17" t="s">
        <v>1054</v>
      </c>
      <c r="C231" s="18" t="s">
        <v>478</v>
      </c>
      <c r="D231" s="19" t="s">
        <v>18</v>
      </c>
      <c r="E231" s="20">
        <v>152</v>
      </c>
      <c r="F231" s="21"/>
      <c r="G231" s="21"/>
      <c r="H231" s="21"/>
      <c r="I231" s="21">
        <f t="shared" si="44"/>
        <v>0</v>
      </c>
      <c r="J231" s="21">
        <f t="shared" si="45"/>
        <v>0</v>
      </c>
      <c r="K231" s="21">
        <f t="shared" si="46"/>
        <v>0</v>
      </c>
      <c r="L231" s="22">
        <f t="shared" si="47"/>
        <v>0</v>
      </c>
    </row>
    <row r="232" spans="1:12">
      <c r="A232" s="16"/>
      <c r="B232" s="17"/>
      <c r="C232" s="18"/>
      <c r="D232" s="19"/>
      <c r="E232" s="20"/>
      <c r="F232" s="21"/>
      <c r="G232" s="21"/>
      <c r="H232" s="21"/>
      <c r="I232" s="21"/>
      <c r="J232" s="21"/>
      <c r="K232" s="21"/>
      <c r="L232" s="57"/>
    </row>
    <row r="233" spans="1:12">
      <c r="A233" s="47" t="s">
        <v>1207</v>
      </c>
      <c r="B233" s="48"/>
      <c r="C233" s="49" t="s">
        <v>479</v>
      </c>
      <c r="D233" s="49"/>
      <c r="E233" s="50"/>
      <c r="F233" s="49"/>
      <c r="G233" s="49"/>
      <c r="H233" s="49"/>
      <c r="I233" s="49"/>
      <c r="J233" s="51">
        <f>SUM(J234:J243)</f>
        <v>0</v>
      </c>
      <c r="K233" s="51">
        <f>SUM(K234:K243)</f>
        <v>0</v>
      </c>
      <c r="L233" s="52">
        <f>SUM(L234:L243)</f>
        <v>0</v>
      </c>
    </row>
    <row r="234" spans="1:12" ht="25.5">
      <c r="A234" s="16" t="s">
        <v>480</v>
      </c>
      <c r="B234" s="17" t="s">
        <v>1055</v>
      </c>
      <c r="C234" s="18" t="s">
        <v>481</v>
      </c>
      <c r="D234" s="19" t="s">
        <v>18</v>
      </c>
      <c r="E234" s="20">
        <v>134</v>
      </c>
      <c r="F234" s="21"/>
      <c r="G234" s="21"/>
      <c r="H234" s="21"/>
      <c r="I234" s="21">
        <f t="shared" ref="I234:I243" si="48">TRUNC(F234 * (1 + 25.03 / 100), 2)</f>
        <v>0</v>
      </c>
      <c r="J234" s="21">
        <f t="shared" ref="J234:J243" si="49">TRUNC(E234 * G234, 2)</f>
        <v>0</v>
      </c>
      <c r="K234" s="21">
        <f t="shared" ref="K234:K243" si="50">L234 - J234</f>
        <v>0</v>
      </c>
      <c r="L234" s="22">
        <f t="shared" ref="L234:L243" si="51">TRUNC(E234 * I234, 2)</f>
        <v>0</v>
      </c>
    </row>
    <row r="235" spans="1:12" ht="38.25">
      <c r="A235" s="16" t="s">
        <v>482</v>
      </c>
      <c r="B235" s="17" t="s">
        <v>1056</v>
      </c>
      <c r="C235" s="18" t="s">
        <v>483</v>
      </c>
      <c r="D235" s="19" t="s">
        <v>18</v>
      </c>
      <c r="E235" s="20">
        <v>44</v>
      </c>
      <c r="F235" s="21"/>
      <c r="G235" s="21"/>
      <c r="H235" s="21"/>
      <c r="I235" s="21">
        <f t="shared" si="48"/>
        <v>0</v>
      </c>
      <c r="J235" s="21">
        <f t="shared" si="49"/>
        <v>0</v>
      </c>
      <c r="K235" s="21">
        <f t="shared" si="50"/>
        <v>0</v>
      </c>
      <c r="L235" s="22">
        <f t="shared" si="51"/>
        <v>0</v>
      </c>
    </row>
    <row r="236" spans="1:12" ht="38.25">
      <c r="A236" s="16" t="s">
        <v>484</v>
      </c>
      <c r="B236" s="17" t="s">
        <v>485</v>
      </c>
      <c r="C236" s="18" t="s">
        <v>486</v>
      </c>
      <c r="D236" s="19" t="s">
        <v>18</v>
      </c>
      <c r="E236" s="20">
        <v>90</v>
      </c>
      <c r="F236" s="21"/>
      <c r="G236" s="21"/>
      <c r="H236" s="21"/>
      <c r="I236" s="21">
        <f t="shared" si="48"/>
        <v>0</v>
      </c>
      <c r="J236" s="21">
        <f t="shared" si="49"/>
        <v>0</v>
      </c>
      <c r="K236" s="21">
        <f t="shared" si="50"/>
        <v>0</v>
      </c>
      <c r="L236" s="22">
        <f t="shared" si="51"/>
        <v>0</v>
      </c>
    </row>
    <row r="237" spans="1:12" ht="25.5">
      <c r="A237" s="16" t="s">
        <v>487</v>
      </c>
      <c r="B237" s="17" t="s">
        <v>1057</v>
      </c>
      <c r="C237" s="18" t="s">
        <v>488</v>
      </c>
      <c r="D237" s="19" t="s">
        <v>18</v>
      </c>
      <c r="E237" s="20">
        <v>90</v>
      </c>
      <c r="F237" s="21"/>
      <c r="G237" s="21"/>
      <c r="H237" s="21"/>
      <c r="I237" s="21">
        <f t="shared" si="48"/>
        <v>0</v>
      </c>
      <c r="J237" s="21">
        <f t="shared" si="49"/>
        <v>0</v>
      </c>
      <c r="K237" s="21">
        <f t="shared" si="50"/>
        <v>0</v>
      </c>
      <c r="L237" s="22">
        <f t="shared" si="51"/>
        <v>0</v>
      </c>
    </row>
    <row r="238" spans="1:12" ht="27.75" customHeight="1">
      <c r="A238" s="16" t="s">
        <v>489</v>
      </c>
      <c r="B238" s="17" t="s">
        <v>1058</v>
      </c>
      <c r="C238" s="18" t="s">
        <v>490</v>
      </c>
      <c r="D238" s="19" t="s">
        <v>18</v>
      </c>
      <c r="E238" s="20">
        <v>82</v>
      </c>
      <c r="F238" s="21"/>
      <c r="G238" s="21"/>
      <c r="H238" s="21"/>
      <c r="I238" s="21">
        <f t="shared" si="48"/>
        <v>0</v>
      </c>
      <c r="J238" s="21">
        <f t="shared" si="49"/>
        <v>0</v>
      </c>
      <c r="K238" s="21">
        <f t="shared" si="50"/>
        <v>0</v>
      </c>
      <c r="L238" s="22">
        <f t="shared" si="51"/>
        <v>0</v>
      </c>
    </row>
    <row r="239" spans="1:12" ht="37.5" customHeight="1">
      <c r="A239" s="16" t="s">
        <v>491</v>
      </c>
      <c r="B239" s="17" t="s">
        <v>1054</v>
      </c>
      <c r="C239" s="18" t="s">
        <v>478</v>
      </c>
      <c r="D239" s="19" t="s">
        <v>18</v>
      </c>
      <c r="E239" s="20">
        <v>24</v>
      </c>
      <c r="F239" s="21"/>
      <c r="G239" s="21"/>
      <c r="H239" s="21"/>
      <c r="I239" s="21">
        <f t="shared" si="48"/>
        <v>0</v>
      </c>
      <c r="J239" s="21">
        <f t="shared" si="49"/>
        <v>0</v>
      </c>
      <c r="K239" s="21">
        <f t="shared" si="50"/>
        <v>0</v>
      </c>
      <c r="L239" s="22">
        <f t="shared" si="51"/>
        <v>0</v>
      </c>
    </row>
    <row r="240" spans="1:12">
      <c r="A240" s="16" t="s">
        <v>492</v>
      </c>
      <c r="B240" s="17" t="s">
        <v>1059</v>
      </c>
      <c r="C240" s="18" t="s">
        <v>493</v>
      </c>
      <c r="D240" s="19" t="s">
        <v>18</v>
      </c>
      <c r="E240" s="20">
        <v>4</v>
      </c>
      <c r="F240" s="21"/>
      <c r="G240" s="21"/>
      <c r="H240" s="21"/>
      <c r="I240" s="21">
        <f t="shared" si="48"/>
        <v>0</v>
      </c>
      <c r="J240" s="21">
        <f t="shared" si="49"/>
        <v>0</v>
      </c>
      <c r="K240" s="21">
        <f t="shared" si="50"/>
        <v>0</v>
      </c>
      <c r="L240" s="22">
        <f t="shared" si="51"/>
        <v>0</v>
      </c>
    </row>
    <row r="241" spans="1:12" ht="25.5">
      <c r="A241" s="16" t="s">
        <v>494</v>
      </c>
      <c r="B241" s="17" t="s">
        <v>495</v>
      </c>
      <c r="C241" s="18" t="s">
        <v>496</v>
      </c>
      <c r="D241" s="19" t="s">
        <v>18</v>
      </c>
      <c r="E241" s="20">
        <v>18</v>
      </c>
      <c r="F241" s="21"/>
      <c r="G241" s="21"/>
      <c r="H241" s="21"/>
      <c r="I241" s="21">
        <f t="shared" si="48"/>
        <v>0</v>
      </c>
      <c r="J241" s="21">
        <f t="shared" si="49"/>
        <v>0</v>
      </c>
      <c r="K241" s="21">
        <f t="shared" si="50"/>
        <v>0</v>
      </c>
      <c r="L241" s="22">
        <f t="shared" si="51"/>
        <v>0</v>
      </c>
    </row>
    <row r="242" spans="1:12" ht="25.5">
      <c r="A242" s="16" t="s">
        <v>497</v>
      </c>
      <c r="B242" s="17" t="s">
        <v>1060</v>
      </c>
      <c r="C242" s="18" t="s">
        <v>498</v>
      </c>
      <c r="D242" s="19" t="s">
        <v>18</v>
      </c>
      <c r="E242" s="20">
        <v>15</v>
      </c>
      <c r="F242" s="21"/>
      <c r="G242" s="21"/>
      <c r="H242" s="21"/>
      <c r="I242" s="21">
        <f t="shared" si="48"/>
        <v>0</v>
      </c>
      <c r="J242" s="21">
        <f t="shared" si="49"/>
        <v>0</v>
      </c>
      <c r="K242" s="21">
        <f t="shared" si="50"/>
        <v>0</v>
      </c>
      <c r="L242" s="22">
        <f t="shared" si="51"/>
        <v>0</v>
      </c>
    </row>
    <row r="243" spans="1:12" ht="25.5">
      <c r="A243" s="16" t="s">
        <v>499</v>
      </c>
      <c r="B243" s="17" t="s">
        <v>500</v>
      </c>
      <c r="C243" s="18" t="s">
        <v>501</v>
      </c>
      <c r="D243" s="19" t="s">
        <v>18</v>
      </c>
      <c r="E243" s="20">
        <v>317</v>
      </c>
      <c r="F243" s="21"/>
      <c r="G243" s="21"/>
      <c r="H243" s="21"/>
      <c r="I243" s="21">
        <f t="shared" si="48"/>
        <v>0</v>
      </c>
      <c r="J243" s="21">
        <f t="shared" si="49"/>
        <v>0</v>
      </c>
      <c r="K243" s="21">
        <f t="shared" si="50"/>
        <v>0</v>
      </c>
      <c r="L243" s="22">
        <f t="shared" si="51"/>
        <v>0</v>
      </c>
    </row>
    <row r="244" spans="1:12">
      <c r="A244" s="16"/>
      <c r="B244" s="17"/>
      <c r="C244" s="18"/>
      <c r="D244" s="19"/>
      <c r="E244" s="20"/>
      <c r="F244" s="21"/>
      <c r="G244" s="21"/>
      <c r="H244" s="21"/>
      <c r="I244" s="21"/>
      <c r="J244" s="21"/>
      <c r="K244" s="21"/>
      <c r="L244" s="57"/>
    </row>
    <row r="245" spans="1:12">
      <c r="A245" s="47" t="s">
        <v>1206</v>
      </c>
      <c r="B245" s="48"/>
      <c r="C245" s="49" t="s">
        <v>502</v>
      </c>
      <c r="D245" s="49"/>
      <c r="E245" s="50"/>
      <c r="F245" s="49"/>
      <c r="G245" s="49"/>
      <c r="H245" s="49"/>
      <c r="I245" s="49"/>
      <c r="J245" s="51">
        <f>SUM(J246:J251)</f>
        <v>0</v>
      </c>
      <c r="K245" s="51">
        <f>SUM(K246:K251)</f>
        <v>0</v>
      </c>
      <c r="L245" s="52">
        <f>SUM(L246:L251)</f>
        <v>0</v>
      </c>
    </row>
    <row r="246" spans="1:12">
      <c r="A246" s="16" t="s">
        <v>503</v>
      </c>
      <c r="B246" s="17" t="s">
        <v>1061</v>
      </c>
      <c r="C246" s="18" t="s">
        <v>504</v>
      </c>
      <c r="D246" s="19" t="s">
        <v>31</v>
      </c>
      <c r="E246" s="20">
        <v>149</v>
      </c>
      <c r="F246" s="21"/>
      <c r="G246" s="21"/>
      <c r="H246" s="21"/>
      <c r="I246" s="21">
        <f t="shared" ref="I246:I251" si="52">TRUNC(F246 * (1 + 25.03 / 100), 2)</f>
        <v>0</v>
      </c>
      <c r="J246" s="21">
        <f t="shared" ref="J246:J251" si="53">TRUNC(E246 * G246, 2)</f>
        <v>0</v>
      </c>
      <c r="K246" s="21">
        <f t="shared" ref="K246:K251" si="54">L246 - J246</f>
        <v>0</v>
      </c>
      <c r="L246" s="22">
        <f t="shared" ref="L246:L251" si="55">TRUNC(E246 * I246, 2)</f>
        <v>0</v>
      </c>
    </row>
    <row r="247" spans="1:12" ht="25.5">
      <c r="A247" s="16" t="s">
        <v>505</v>
      </c>
      <c r="B247" s="17" t="s">
        <v>506</v>
      </c>
      <c r="C247" s="18" t="s">
        <v>507</v>
      </c>
      <c r="D247" s="19" t="s">
        <v>31</v>
      </c>
      <c r="E247" s="20">
        <v>80</v>
      </c>
      <c r="F247" s="21"/>
      <c r="G247" s="21"/>
      <c r="H247" s="21"/>
      <c r="I247" s="21">
        <f t="shared" si="52"/>
        <v>0</v>
      </c>
      <c r="J247" s="21">
        <f t="shared" si="53"/>
        <v>0</v>
      </c>
      <c r="K247" s="21">
        <f t="shared" si="54"/>
        <v>0</v>
      </c>
      <c r="L247" s="22">
        <f t="shared" si="55"/>
        <v>0</v>
      </c>
    </row>
    <row r="248" spans="1:12" ht="25.5">
      <c r="A248" s="16" t="s">
        <v>508</v>
      </c>
      <c r="B248" s="17" t="s">
        <v>509</v>
      </c>
      <c r="C248" s="18" t="s">
        <v>510</v>
      </c>
      <c r="D248" s="19" t="s">
        <v>31</v>
      </c>
      <c r="E248" s="20">
        <v>28</v>
      </c>
      <c r="F248" s="21"/>
      <c r="G248" s="21"/>
      <c r="H248" s="21"/>
      <c r="I248" s="21">
        <f t="shared" si="52"/>
        <v>0</v>
      </c>
      <c r="J248" s="21">
        <f t="shared" si="53"/>
        <v>0</v>
      </c>
      <c r="K248" s="21">
        <f t="shared" si="54"/>
        <v>0</v>
      </c>
      <c r="L248" s="22">
        <f t="shared" si="55"/>
        <v>0</v>
      </c>
    </row>
    <row r="249" spans="1:12" ht="25.5">
      <c r="A249" s="16" t="s">
        <v>511</v>
      </c>
      <c r="B249" s="17" t="s">
        <v>512</v>
      </c>
      <c r="C249" s="18" t="s">
        <v>513</v>
      </c>
      <c r="D249" s="19" t="s">
        <v>31</v>
      </c>
      <c r="E249" s="20">
        <v>8</v>
      </c>
      <c r="F249" s="21"/>
      <c r="G249" s="21"/>
      <c r="H249" s="21"/>
      <c r="I249" s="21">
        <f t="shared" si="52"/>
        <v>0</v>
      </c>
      <c r="J249" s="21">
        <f t="shared" si="53"/>
        <v>0</v>
      </c>
      <c r="K249" s="21">
        <f t="shared" si="54"/>
        <v>0</v>
      </c>
      <c r="L249" s="22">
        <f t="shared" si="55"/>
        <v>0</v>
      </c>
    </row>
    <row r="250" spans="1:12" ht="25.5">
      <c r="A250" s="16" t="s">
        <v>514</v>
      </c>
      <c r="B250" s="17" t="s">
        <v>515</v>
      </c>
      <c r="C250" s="18" t="s">
        <v>516</v>
      </c>
      <c r="D250" s="19" t="s">
        <v>31</v>
      </c>
      <c r="E250" s="20">
        <v>2</v>
      </c>
      <c r="F250" s="21"/>
      <c r="G250" s="21"/>
      <c r="H250" s="21"/>
      <c r="I250" s="21">
        <f t="shared" si="52"/>
        <v>0</v>
      </c>
      <c r="J250" s="21">
        <f t="shared" si="53"/>
        <v>0</v>
      </c>
      <c r="K250" s="21">
        <f t="shared" si="54"/>
        <v>0</v>
      </c>
      <c r="L250" s="22">
        <f t="shared" si="55"/>
        <v>0</v>
      </c>
    </row>
    <row r="251" spans="1:12" ht="25.5">
      <c r="A251" s="16" t="s">
        <v>517</v>
      </c>
      <c r="B251" s="17" t="s">
        <v>518</v>
      </c>
      <c r="C251" s="18" t="s">
        <v>519</v>
      </c>
      <c r="D251" s="19" t="s">
        <v>31</v>
      </c>
      <c r="E251" s="20">
        <v>13</v>
      </c>
      <c r="F251" s="21"/>
      <c r="G251" s="21"/>
      <c r="H251" s="21"/>
      <c r="I251" s="21">
        <f t="shared" si="52"/>
        <v>0</v>
      </c>
      <c r="J251" s="21">
        <f t="shared" si="53"/>
        <v>0</v>
      </c>
      <c r="K251" s="21">
        <f t="shared" si="54"/>
        <v>0</v>
      </c>
      <c r="L251" s="22">
        <f t="shared" si="55"/>
        <v>0</v>
      </c>
    </row>
    <row r="252" spans="1:12">
      <c r="A252" s="16"/>
      <c r="B252" s="17"/>
      <c r="C252" s="18"/>
      <c r="D252" s="19"/>
      <c r="E252" s="20"/>
      <c r="F252" s="21"/>
      <c r="G252" s="21"/>
      <c r="H252" s="21"/>
      <c r="I252" s="21"/>
      <c r="J252" s="21"/>
      <c r="K252" s="21"/>
      <c r="L252" s="22"/>
    </row>
    <row r="253" spans="1:12">
      <c r="A253" s="47" t="s">
        <v>520</v>
      </c>
      <c r="B253" s="48"/>
      <c r="C253" s="49" t="s">
        <v>521</v>
      </c>
      <c r="D253" s="49"/>
      <c r="E253" s="50"/>
      <c r="F253" s="49"/>
      <c r="G253" s="49"/>
      <c r="H253" s="49"/>
      <c r="I253" s="49"/>
      <c r="J253" s="51">
        <f>J254</f>
        <v>0</v>
      </c>
      <c r="K253" s="51">
        <f>K254</f>
        <v>0</v>
      </c>
      <c r="L253" s="60">
        <f>L254</f>
        <v>0</v>
      </c>
    </row>
    <row r="254" spans="1:12" ht="25.5">
      <c r="A254" s="16" t="s">
        <v>522</v>
      </c>
      <c r="B254" s="17" t="s">
        <v>1062</v>
      </c>
      <c r="C254" s="18" t="s">
        <v>523</v>
      </c>
      <c r="D254" s="19" t="s">
        <v>18</v>
      </c>
      <c r="E254" s="20">
        <v>81</v>
      </c>
      <c r="F254" s="21"/>
      <c r="G254" s="21"/>
      <c r="H254" s="21"/>
      <c r="I254" s="21">
        <f>TRUNC(F254 * (1 + 25.03 / 100), 2)</f>
        <v>0</v>
      </c>
      <c r="J254" s="21">
        <f>TRUNC(E254 * G254, 2)</f>
        <v>0</v>
      </c>
      <c r="K254" s="21">
        <f>L254 - J254</f>
        <v>0</v>
      </c>
      <c r="L254" s="22">
        <f>TRUNC(E254 * I254, 2)</f>
        <v>0</v>
      </c>
    </row>
    <row r="255" spans="1:12">
      <c r="A255" s="16"/>
      <c r="B255" s="17"/>
      <c r="C255" s="18"/>
      <c r="D255" s="19"/>
      <c r="E255" s="20"/>
      <c r="F255" s="21"/>
      <c r="G255" s="21"/>
      <c r="H255" s="21"/>
      <c r="I255" s="21"/>
      <c r="J255" s="21"/>
      <c r="K255" s="21"/>
      <c r="L255" s="57"/>
    </row>
    <row r="256" spans="1:12">
      <c r="A256" s="47" t="s">
        <v>524</v>
      </c>
      <c r="B256" s="48"/>
      <c r="C256" s="49" t="s">
        <v>525</v>
      </c>
      <c r="D256" s="49"/>
      <c r="E256" s="50"/>
      <c r="F256" s="49"/>
      <c r="G256" s="49"/>
      <c r="H256" s="49"/>
      <c r="I256" s="49"/>
      <c r="J256" s="51">
        <f>SUM(J257:J280)</f>
        <v>0</v>
      </c>
      <c r="K256" s="51">
        <f>SUM(K257:K280)</f>
        <v>0</v>
      </c>
      <c r="L256" s="52">
        <f>SUM(L257:L280)</f>
        <v>0</v>
      </c>
    </row>
    <row r="257" spans="1:12" ht="38.25">
      <c r="A257" s="16" t="s">
        <v>526</v>
      </c>
      <c r="B257" s="17" t="s">
        <v>527</v>
      </c>
      <c r="C257" s="18" t="s">
        <v>528</v>
      </c>
      <c r="D257" s="19" t="s">
        <v>14</v>
      </c>
      <c r="E257" s="20">
        <v>6</v>
      </c>
      <c r="F257" s="21"/>
      <c r="G257" s="21"/>
      <c r="H257" s="21"/>
      <c r="I257" s="21">
        <f t="shared" ref="I257:I280" si="56">TRUNC(F257 * (1 + 25.03 / 100), 2)</f>
        <v>0</v>
      </c>
      <c r="J257" s="21">
        <f t="shared" ref="J257:J280" si="57">TRUNC(E257 * G257, 2)</f>
        <v>0</v>
      </c>
      <c r="K257" s="21">
        <f t="shared" ref="K257:K280" si="58">L257 - J257</f>
        <v>0</v>
      </c>
      <c r="L257" s="22">
        <f t="shared" ref="L257:L280" si="59">TRUNC(E257 * I257, 2)</f>
        <v>0</v>
      </c>
    </row>
    <row r="258" spans="1:12" ht="38.25">
      <c r="A258" s="16" t="s">
        <v>529</v>
      </c>
      <c r="B258" s="17" t="s">
        <v>530</v>
      </c>
      <c r="C258" s="18" t="s">
        <v>531</v>
      </c>
      <c r="D258" s="19" t="s">
        <v>14</v>
      </c>
      <c r="E258" s="20">
        <v>1</v>
      </c>
      <c r="F258" s="21"/>
      <c r="G258" s="21"/>
      <c r="H258" s="21"/>
      <c r="I258" s="21">
        <f t="shared" si="56"/>
        <v>0</v>
      </c>
      <c r="J258" s="21">
        <f t="shared" si="57"/>
        <v>0</v>
      </c>
      <c r="K258" s="21">
        <f t="shared" si="58"/>
        <v>0</v>
      </c>
      <c r="L258" s="22">
        <f t="shared" si="59"/>
        <v>0</v>
      </c>
    </row>
    <row r="259" spans="1:12" ht="51" customHeight="1">
      <c r="A259" s="16" t="s">
        <v>532</v>
      </c>
      <c r="B259" s="17" t="s">
        <v>1063</v>
      </c>
      <c r="C259" s="18" t="s">
        <v>533</v>
      </c>
      <c r="D259" s="19" t="s">
        <v>14</v>
      </c>
      <c r="E259" s="20">
        <v>1</v>
      </c>
      <c r="F259" s="21"/>
      <c r="G259" s="21"/>
      <c r="H259" s="21"/>
      <c r="I259" s="21">
        <f t="shared" si="56"/>
        <v>0</v>
      </c>
      <c r="J259" s="21">
        <f t="shared" si="57"/>
        <v>0</v>
      </c>
      <c r="K259" s="21">
        <f t="shared" si="58"/>
        <v>0</v>
      </c>
      <c r="L259" s="22">
        <f t="shared" si="59"/>
        <v>0</v>
      </c>
    </row>
    <row r="260" spans="1:12" ht="38.25">
      <c r="A260" s="16" t="s">
        <v>534</v>
      </c>
      <c r="B260" s="17" t="s">
        <v>535</v>
      </c>
      <c r="C260" s="18" t="s">
        <v>536</v>
      </c>
      <c r="D260" s="19" t="s">
        <v>14</v>
      </c>
      <c r="E260" s="20">
        <v>6</v>
      </c>
      <c r="F260" s="21"/>
      <c r="G260" s="21"/>
      <c r="H260" s="21"/>
      <c r="I260" s="21">
        <f t="shared" si="56"/>
        <v>0</v>
      </c>
      <c r="J260" s="21">
        <f t="shared" si="57"/>
        <v>0</v>
      </c>
      <c r="K260" s="21">
        <f t="shared" si="58"/>
        <v>0</v>
      </c>
      <c r="L260" s="22">
        <f t="shared" si="59"/>
        <v>0</v>
      </c>
    </row>
    <row r="261" spans="1:12" ht="38.25">
      <c r="A261" s="16" t="s">
        <v>537</v>
      </c>
      <c r="B261" s="17" t="s">
        <v>538</v>
      </c>
      <c r="C261" s="18" t="s">
        <v>539</v>
      </c>
      <c r="D261" s="19" t="s">
        <v>14</v>
      </c>
      <c r="E261" s="20">
        <v>1</v>
      </c>
      <c r="F261" s="21"/>
      <c r="G261" s="21"/>
      <c r="H261" s="21"/>
      <c r="I261" s="21">
        <f t="shared" si="56"/>
        <v>0</v>
      </c>
      <c r="J261" s="21">
        <f t="shared" si="57"/>
        <v>0</v>
      </c>
      <c r="K261" s="21">
        <f t="shared" si="58"/>
        <v>0</v>
      </c>
      <c r="L261" s="22">
        <f t="shared" si="59"/>
        <v>0</v>
      </c>
    </row>
    <row r="262" spans="1:12" ht="51">
      <c r="A262" s="16" t="s">
        <v>540</v>
      </c>
      <c r="B262" s="17" t="s">
        <v>541</v>
      </c>
      <c r="C262" s="18" t="s">
        <v>542</v>
      </c>
      <c r="D262" s="19" t="s">
        <v>14</v>
      </c>
      <c r="E262" s="20">
        <v>2</v>
      </c>
      <c r="F262" s="21"/>
      <c r="G262" s="21"/>
      <c r="H262" s="21"/>
      <c r="I262" s="21">
        <f t="shared" si="56"/>
        <v>0</v>
      </c>
      <c r="J262" s="21">
        <f t="shared" si="57"/>
        <v>0</v>
      </c>
      <c r="K262" s="21">
        <f t="shared" si="58"/>
        <v>0</v>
      </c>
      <c r="L262" s="22">
        <f t="shared" si="59"/>
        <v>0</v>
      </c>
    </row>
    <row r="263" spans="1:12" ht="38.25">
      <c r="A263" s="16" t="s">
        <v>543</v>
      </c>
      <c r="B263" s="17" t="s">
        <v>1064</v>
      </c>
      <c r="C263" s="18" t="s">
        <v>544</v>
      </c>
      <c r="D263" s="19" t="s">
        <v>14</v>
      </c>
      <c r="E263" s="20">
        <v>1</v>
      </c>
      <c r="F263" s="21"/>
      <c r="G263" s="21"/>
      <c r="H263" s="21"/>
      <c r="I263" s="21">
        <f t="shared" si="56"/>
        <v>0</v>
      </c>
      <c r="J263" s="21">
        <f t="shared" si="57"/>
        <v>0</v>
      </c>
      <c r="K263" s="21">
        <f t="shared" si="58"/>
        <v>0</v>
      </c>
      <c r="L263" s="22">
        <f t="shared" si="59"/>
        <v>0</v>
      </c>
    </row>
    <row r="264" spans="1:12" ht="38.25">
      <c r="A264" s="16" t="s">
        <v>545</v>
      </c>
      <c r="B264" s="17" t="s">
        <v>1065</v>
      </c>
      <c r="C264" s="18" t="s">
        <v>546</v>
      </c>
      <c r="D264" s="19" t="s">
        <v>14</v>
      </c>
      <c r="E264" s="20">
        <v>3</v>
      </c>
      <c r="F264" s="21"/>
      <c r="G264" s="21"/>
      <c r="H264" s="21"/>
      <c r="I264" s="21">
        <f t="shared" si="56"/>
        <v>0</v>
      </c>
      <c r="J264" s="21">
        <f t="shared" si="57"/>
        <v>0</v>
      </c>
      <c r="K264" s="21">
        <f t="shared" si="58"/>
        <v>0</v>
      </c>
      <c r="L264" s="22">
        <f t="shared" si="59"/>
        <v>0</v>
      </c>
    </row>
    <row r="265" spans="1:12" ht="38.25">
      <c r="A265" s="16" t="s">
        <v>547</v>
      </c>
      <c r="B265" s="17" t="s">
        <v>548</v>
      </c>
      <c r="C265" s="18" t="s">
        <v>549</v>
      </c>
      <c r="D265" s="19" t="s">
        <v>14</v>
      </c>
      <c r="E265" s="20">
        <v>2</v>
      </c>
      <c r="F265" s="21"/>
      <c r="G265" s="21"/>
      <c r="H265" s="21"/>
      <c r="I265" s="21">
        <f t="shared" si="56"/>
        <v>0</v>
      </c>
      <c r="J265" s="21">
        <f t="shared" si="57"/>
        <v>0</v>
      </c>
      <c r="K265" s="21">
        <f t="shared" si="58"/>
        <v>0</v>
      </c>
      <c r="L265" s="22">
        <f t="shared" si="59"/>
        <v>0</v>
      </c>
    </row>
    <row r="266" spans="1:12" ht="38.25">
      <c r="A266" s="16" t="s">
        <v>550</v>
      </c>
      <c r="B266" s="17" t="s">
        <v>551</v>
      </c>
      <c r="C266" s="18" t="s">
        <v>552</v>
      </c>
      <c r="D266" s="19" t="s">
        <v>14</v>
      </c>
      <c r="E266" s="20">
        <v>1</v>
      </c>
      <c r="F266" s="21"/>
      <c r="G266" s="21"/>
      <c r="H266" s="21"/>
      <c r="I266" s="21">
        <f t="shared" si="56"/>
        <v>0</v>
      </c>
      <c r="J266" s="21">
        <f t="shared" si="57"/>
        <v>0</v>
      </c>
      <c r="K266" s="21">
        <f t="shared" si="58"/>
        <v>0</v>
      </c>
      <c r="L266" s="22">
        <f t="shared" si="59"/>
        <v>0</v>
      </c>
    </row>
    <row r="267" spans="1:12" ht="25.5">
      <c r="A267" s="16" t="s">
        <v>553</v>
      </c>
      <c r="B267" s="17" t="s">
        <v>554</v>
      </c>
      <c r="C267" s="18" t="s">
        <v>555</v>
      </c>
      <c r="D267" s="19" t="s">
        <v>14</v>
      </c>
      <c r="E267" s="20">
        <v>2</v>
      </c>
      <c r="F267" s="21"/>
      <c r="G267" s="21"/>
      <c r="H267" s="21"/>
      <c r="I267" s="21">
        <f t="shared" si="56"/>
        <v>0</v>
      </c>
      <c r="J267" s="21">
        <f t="shared" si="57"/>
        <v>0</v>
      </c>
      <c r="K267" s="21">
        <f t="shared" si="58"/>
        <v>0</v>
      </c>
      <c r="L267" s="22">
        <f t="shared" si="59"/>
        <v>0</v>
      </c>
    </row>
    <row r="268" spans="1:12" ht="25.5">
      <c r="A268" s="16" t="s">
        <v>556</v>
      </c>
      <c r="B268" s="17" t="s">
        <v>557</v>
      </c>
      <c r="C268" s="18" t="s">
        <v>558</v>
      </c>
      <c r="D268" s="19" t="s">
        <v>14</v>
      </c>
      <c r="E268" s="20">
        <v>2</v>
      </c>
      <c r="F268" s="21"/>
      <c r="G268" s="21"/>
      <c r="H268" s="21"/>
      <c r="I268" s="21">
        <f t="shared" si="56"/>
        <v>0</v>
      </c>
      <c r="J268" s="21">
        <f t="shared" si="57"/>
        <v>0</v>
      </c>
      <c r="K268" s="21">
        <f t="shared" si="58"/>
        <v>0</v>
      </c>
      <c r="L268" s="22">
        <f t="shared" si="59"/>
        <v>0</v>
      </c>
    </row>
    <row r="269" spans="1:12">
      <c r="A269" s="16" t="s">
        <v>559</v>
      </c>
      <c r="B269" s="17" t="s">
        <v>560</v>
      </c>
      <c r="C269" s="18" t="s">
        <v>561</v>
      </c>
      <c r="D269" s="19" t="s">
        <v>14</v>
      </c>
      <c r="E269" s="20">
        <v>8</v>
      </c>
      <c r="F269" s="21"/>
      <c r="G269" s="21"/>
      <c r="H269" s="21"/>
      <c r="I269" s="21">
        <f t="shared" si="56"/>
        <v>0</v>
      </c>
      <c r="J269" s="21">
        <f t="shared" si="57"/>
        <v>0</v>
      </c>
      <c r="K269" s="21">
        <f t="shared" si="58"/>
        <v>0</v>
      </c>
      <c r="L269" s="22">
        <f t="shared" si="59"/>
        <v>0</v>
      </c>
    </row>
    <row r="270" spans="1:12">
      <c r="A270" s="16" t="s">
        <v>562</v>
      </c>
      <c r="B270" s="17" t="s">
        <v>563</v>
      </c>
      <c r="C270" s="18" t="s">
        <v>564</v>
      </c>
      <c r="D270" s="19" t="s">
        <v>14</v>
      </c>
      <c r="E270" s="20">
        <v>1</v>
      </c>
      <c r="F270" s="21"/>
      <c r="G270" s="21"/>
      <c r="H270" s="21"/>
      <c r="I270" s="21">
        <f t="shared" si="56"/>
        <v>0</v>
      </c>
      <c r="J270" s="21">
        <f t="shared" si="57"/>
        <v>0</v>
      </c>
      <c r="K270" s="21">
        <f t="shared" si="58"/>
        <v>0</v>
      </c>
      <c r="L270" s="22">
        <f t="shared" si="59"/>
        <v>0</v>
      </c>
    </row>
    <row r="271" spans="1:12">
      <c r="A271" s="16" t="s">
        <v>565</v>
      </c>
      <c r="B271" s="17" t="s">
        <v>566</v>
      </c>
      <c r="C271" s="18" t="s">
        <v>567</v>
      </c>
      <c r="D271" s="19" t="s">
        <v>14</v>
      </c>
      <c r="E271" s="20">
        <v>1</v>
      </c>
      <c r="F271" s="21"/>
      <c r="G271" s="21"/>
      <c r="H271" s="21"/>
      <c r="I271" s="21">
        <f t="shared" si="56"/>
        <v>0</v>
      </c>
      <c r="J271" s="21">
        <f t="shared" si="57"/>
        <v>0</v>
      </c>
      <c r="K271" s="21">
        <f t="shared" si="58"/>
        <v>0</v>
      </c>
      <c r="L271" s="22">
        <f t="shared" si="59"/>
        <v>0</v>
      </c>
    </row>
    <row r="272" spans="1:12" ht="25.5">
      <c r="A272" s="16" t="s">
        <v>568</v>
      </c>
      <c r="B272" s="17" t="s">
        <v>569</v>
      </c>
      <c r="C272" s="18" t="s">
        <v>570</v>
      </c>
      <c r="D272" s="19" t="s">
        <v>14</v>
      </c>
      <c r="E272" s="20">
        <v>4</v>
      </c>
      <c r="F272" s="21"/>
      <c r="G272" s="21"/>
      <c r="H272" s="21"/>
      <c r="I272" s="21">
        <f t="shared" si="56"/>
        <v>0</v>
      </c>
      <c r="J272" s="21">
        <f t="shared" si="57"/>
        <v>0</v>
      </c>
      <c r="K272" s="21">
        <f t="shared" si="58"/>
        <v>0</v>
      </c>
      <c r="L272" s="22">
        <f t="shared" si="59"/>
        <v>0</v>
      </c>
    </row>
    <row r="273" spans="1:12">
      <c r="A273" s="16" t="s">
        <v>571</v>
      </c>
      <c r="B273" s="17" t="s">
        <v>572</v>
      </c>
      <c r="C273" s="18" t="s">
        <v>573</v>
      </c>
      <c r="D273" s="19" t="s">
        <v>14</v>
      </c>
      <c r="E273" s="20">
        <v>7</v>
      </c>
      <c r="F273" s="21"/>
      <c r="G273" s="21"/>
      <c r="H273" s="21"/>
      <c r="I273" s="21">
        <f t="shared" si="56"/>
        <v>0</v>
      </c>
      <c r="J273" s="21">
        <f t="shared" si="57"/>
        <v>0</v>
      </c>
      <c r="K273" s="21">
        <f t="shared" si="58"/>
        <v>0</v>
      </c>
      <c r="L273" s="22">
        <f t="shared" si="59"/>
        <v>0</v>
      </c>
    </row>
    <row r="274" spans="1:12">
      <c r="A274" s="16" t="s">
        <v>574</v>
      </c>
      <c r="B274" s="17" t="s">
        <v>575</v>
      </c>
      <c r="C274" s="18" t="s">
        <v>576</v>
      </c>
      <c r="D274" s="19" t="s">
        <v>14</v>
      </c>
      <c r="E274" s="20">
        <v>3</v>
      </c>
      <c r="F274" s="21"/>
      <c r="G274" s="21"/>
      <c r="H274" s="21"/>
      <c r="I274" s="21">
        <f t="shared" si="56"/>
        <v>0</v>
      </c>
      <c r="J274" s="21">
        <f t="shared" si="57"/>
        <v>0</v>
      </c>
      <c r="K274" s="21">
        <f t="shared" si="58"/>
        <v>0</v>
      </c>
      <c r="L274" s="22">
        <f t="shared" si="59"/>
        <v>0</v>
      </c>
    </row>
    <row r="275" spans="1:12" ht="25.5">
      <c r="A275" s="16" t="s">
        <v>577</v>
      </c>
      <c r="B275" s="17" t="s">
        <v>1066</v>
      </c>
      <c r="C275" s="18" t="s">
        <v>578</v>
      </c>
      <c r="D275" s="19" t="s">
        <v>14</v>
      </c>
      <c r="E275" s="20">
        <v>3</v>
      </c>
      <c r="F275" s="21"/>
      <c r="G275" s="21"/>
      <c r="H275" s="21"/>
      <c r="I275" s="21">
        <f t="shared" si="56"/>
        <v>0</v>
      </c>
      <c r="J275" s="21">
        <f t="shared" si="57"/>
        <v>0</v>
      </c>
      <c r="K275" s="21">
        <f t="shared" si="58"/>
        <v>0</v>
      </c>
      <c r="L275" s="22">
        <f t="shared" si="59"/>
        <v>0</v>
      </c>
    </row>
    <row r="276" spans="1:12" ht="25.5">
      <c r="A276" s="16" t="s">
        <v>579</v>
      </c>
      <c r="B276" s="17" t="s">
        <v>1067</v>
      </c>
      <c r="C276" s="18" t="s">
        <v>580</v>
      </c>
      <c r="D276" s="19" t="s">
        <v>14</v>
      </c>
      <c r="E276" s="20">
        <v>2</v>
      </c>
      <c r="F276" s="21"/>
      <c r="G276" s="21"/>
      <c r="H276" s="21"/>
      <c r="I276" s="21">
        <f t="shared" si="56"/>
        <v>0</v>
      </c>
      <c r="J276" s="21">
        <f t="shared" si="57"/>
        <v>0</v>
      </c>
      <c r="K276" s="21">
        <f t="shared" si="58"/>
        <v>0</v>
      </c>
      <c r="L276" s="22">
        <f t="shared" si="59"/>
        <v>0</v>
      </c>
    </row>
    <row r="277" spans="1:12">
      <c r="A277" s="16" t="s">
        <v>581</v>
      </c>
      <c r="B277" s="17" t="s">
        <v>582</v>
      </c>
      <c r="C277" s="18" t="s">
        <v>583</v>
      </c>
      <c r="D277" s="19" t="s">
        <v>14</v>
      </c>
      <c r="E277" s="20">
        <v>3</v>
      </c>
      <c r="F277" s="21"/>
      <c r="G277" s="21"/>
      <c r="H277" s="21"/>
      <c r="I277" s="21">
        <f t="shared" si="56"/>
        <v>0</v>
      </c>
      <c r="J277" s="21">
        <f t="shared" si="57"/>
        <v>0</v>
      </c>
      <c r="K277" s="21">
        <f t="shared" si="58"/>
        <v>0</v>
      </c>
      <c r="L277" s="22">
        <f t="shared" si="59"/>
        <v>0</v>
      </c>
    </row>
    <row r="278" spans="1:12">
      <c r="A278" s="16" t="s">
        <v>1309</v>
      </c>
      <c r="B278" s="17" t="s">
        <v>1271</v>
      </c>
      <c r="C278" s="18" t="s">
        <v>1270</v>
      </c>
      <c r="D278" s="19" t="s">
        <v>14</v>
      </c>
      <c r="E278" s="20">
        <v>7</v>
      </c>
      <c r="F278" s="21"/>
      <c r="G278" s="21"/>
      <c r="H278" s="21"/>
      <c r="I278" s="21">
        <f t="shared" si="56"/>
        <v>0</v>
      </c>
      <c r="J278" s="21">
        <f t="shared" si="57"/>
        <v>0</v>
      </c>
      <c r="K278" s="21">
        <f t="shared" si="58"/>
        <v>0</v>
      </c>
      <c r="L278" s="22">
        <f t="shared" si="59"/>
        <v>0</v>
      </c>
    </row>
    <row r="279" spans="1:12">
      <c r="A279" s="16" t="s">
        <v>1310</v>
      </c>
      <c r="B279" s="17" t="s">
        <v>1068</v>
      </c>
      <c r="C279" s="18" t="s">
        <v>584</v>
      </c>
      <c r="D279" s="19" t="s">
        <v>18</v>
      </c>
      <c r="E279" s="20">
        <v>4</v>
      </c>
      <c r="F279" s="21"/>
      <c r="G279" s="21"/>
      <c r="H279" s="21"/>
      <c r="I279" s="21">
        <f t="shared" si="56"/>
        <v>0</v>
      </c>
      <c r="J279" s="21">
        <f t="shared" si="57"/>
        <v>0</v>
      </c>
      <c r="K279" s="21">
        <f t="shared" si="58"/>
        <v>0</v>
      </c>
      <c r="L279" s="22">
        <f t="shared" si="59"/>
        <v>0</v>
      </c>
    </row>
    <row r="280" spans="1:12">
      <c r="A280" s="16" t="s">
        <v>1311</v>
      </c>
      <c r="B280" s="17" t="s">
        <v>1069</v>
      </c>
      <c r="C280" s="18" t="s">
        <v>585</v>
      </c>
      <c r="D280" s="19" t="s">
        <v>14</v>
      </c>
      <c r="E280" s="20">
        <v>2</v>
      </c>
      <c r="F280" s="21"/>
      <c r="G280" s="21"/>
      <c r="H280" s="21"/>
      <c r="I280" s="21">
        <f t="shared" si="56"/>
        <v>0</v>
      </c>
      <c r="J280" s="21">
        <f t="shared" si="57"/>
        <v>0</v>
      </c>
      <c r="K280" s="21">
        <f t="shared" si="58"/>
        <v>0</v>
      </c>
      <c r="L280" s="22">
        <f t="shared" si="59"/>
        <v>0</v>
      </c>
    </row>
    <row r="281" spans="1:12">
      <c r="A281" s="16"/>
      <c r="B281" s="17"/>
      <c r="C281" s="18"/>
      <c r="D281" s="19"/>
      <c r="E281" s="20"/>
      <c r="F281" s="21"/>
      <c r="G281" s="21"/>
      <c r="H281" s="21"/>
      <c r="I281" s="21"/>
      <c r="J281" s="21"/>
      <c r="K281" s="21"/>
      <c r="L281" s="57"/>
    </row>
    <row r="282" spans="1:12">
      <c r="A282" s="47" t="s">
        <v>586</v>
      </c>
      <c r="B282" s="48"/>
      <c r="C282" s="49" t="s">
        <v>587</v>
      </c>
      <c r="D282" s="49"/>
      <c r="E282" s="50"/>
      <c r="F282" s="49"/>
      <c r="G282" s="49"/>
      <c r="H282" s="49"/>
      <c r="I282" s="49"/>
      <c r="J282" s="51">
        <f>SUM(J283:J290)</f>
        <v>0</v>
      </c>
      <c r="K282" s="51">
        <f>SUM(K283:K290)</f>
        <v>0</v>
      </c>
      <c r="L282" s="52">
        <f>SUM(L283:L290)</f>
        <v>0</v>
      </c>
    </row>
    <row r="283" spans="1:12" ht="51">
      <c r="A283" s="16" t="s">
        <v>588</v>
      </c>
      <c r="B283" s="17" t="s">
        <v>589</v>
      </c>
      <c r="C283" s="18" t="s">
        <v>590</v>
      </c>
      <c r="D283" s="19" t="s">
        <v>31</v>
      </c>
      <c r="E283" s="20">
        <v>7</v>
      </c>
      <c r="F283" s="21"/>
      <c r="G283" s="21"/>
      <c r="H283" s="21"/>
      <c r="I283" s="21">
        <f>TRUNC(F283 * (1 + 19.83 / 100), 2)</f>
        <v>0</v>
      </c>
      <c r="J283" s="21">
        <f t="shared" ref="J283:J290" si="60">TRUNC(E283 * G283, 2)</f>
        <v>0</v>
      </c>
      <c r="K283" s="21">
        <f t="shared" ref="K283:K290" si="61">L283 - J283</f>
        <v>0</v>
      </c>
      <c r="L283" s="22">
        <f>TRUNC(E283 * TRUNC(F283 * (1 + 19.83 / 100), 2), 2)</f>
        <v>0</v>
      </c>
    </row>
    <row r="284" spans="1:12" ht="21.75" customHeight="1">
      <c r="A284" s="16" t="s">
        <v>591</v>
      </c>
      <c r="B284" s="17" t="s">
        <v>592</v>
      </c>
      <c r="C284" s="18" t="s">
        <v>593</v>
      </c>
      <c r="D284" s="19" t="s">
        <v>31</v>
      </c>
      <c r="E284" s="20">
        <v>11</v>
      </c>
      <c r="F284" s="21"/>
      <c r="G284" s="21"/>
      <c r="H284" s="21"/>
      <c r="I284" s="21">
        <f>TRUNC(F284 * (1 + 19.83 / 100), 2)</f>
        <v>0</v>
      </c>
      <c r="J284" s="21">
        <f t="shared" si="60"/>
        <v>0</v>
      </c>
      <c r="K284" s="21">
        <f t="shared" si="61"/>
        <v>0</v>
      </c>
      <c r="L284" s="22">
        <f>TRUNC(E284 * TRUNC(F284 * (1 + 19.83 / 100), 2), 2)</f>
        <v>0</v>
      </c>
    </row>
    <row r="285" spans="1:12" ht="25.5">
      <c r="A285" s="16" t="s">
        <v>594</v>
      </c>
      <c r="B285" s="17" t="s">
        <v>1273</v>
      </c>
      <c r="C285" s="18" t="s">
        <v>1272</v>
      </c>
      <c r="D285" s="19" t="s">
        <v>14</v>
      </c>
      <c r="E285" s="20">
        <v>2</v>
      </c>
      <c r="F285" s="21"/>
      <c r="G285" s="21"/>
      <c r="H285" s="21"/>
      <c r="I285" s="21">
        <f>TRUNC(F285 * (1 + 25.03 / 100), 2)</f>
        <v>0</v>
      </c>
      <c r="J285" s="21">
        <f t="shared" si="60"/>
        <v>0</v>
      </c>
      <c r="K285" s="21">
        <f t="shared" si="61"/>
        <v>0</v>
      </c>
      <c r="L285" s="22">
        <f>TRUNC(E285 * I285, 2)</f>
        <v>0</v>
      </c>
    </row>
    <row r="286" spans="1:12" ht="25.5">
      <c r="A286" s="16" t="s">
        <v>595</v>
      </c>
      <c r="B286" s="17" t="s">
        <v>596</v>
      </c>
      <c r="C286" s="18" t="s">
        <v>597</v>
      </c>
      <c r="D286" s="19" t="s">
        <v>14</v>
      </c>
      <c r="E286" s="20">
        <v>2</v>
      </c>
      <c r="F286" s="21"/>
      <c r="G286" s="21"/>
      <c r="H286" s="21"/>
      <c r="I286" s="21">
        <f>TRUNC(F286 * (1 + 19.83 / 100), 2)</f>
        <v>0</v>
      </c>
      <c r="J286" s="21">
        <f t="shared" si="60"/>
        <v>0</v>
      </c>
      <c r="K286" s="21">
        <f t="shared" si="61"/>
        <v>0</v>
      </c>
      <c r="L286" s="22">
        <f>TRUNC(E286 * TRUNC(F286 * (1 + 19.83 / 100), 2), 2)</f>
        <v>0</v>
      </c>
    </row>
    <row r="287" spans="1:12" ht="51">
      <c r="A287" s="16" t="s">
        <v>598</v>
      </c>
      <c r="B287" s="17" t="s">
        <v>599</v>
      </c>
      <c r="C287" s="18" t="s">
        <v>600</v>
      </c>
      <c r="D287" s="19" t="s">
        <v>31</v>
      </c>
      <c r="E287" s="20">
        <v>8</v>
      </c>
      <c r="F287" s="21"/>
      <c r="G287" s="21"/>
      <c r="H287" s="21"/>
      <c r="I287" s="21">
        <f>TRUNC(F287 * (1 + 25.03 / 100), 2)</f>
        <v>0</v>
      </c>
      <c r="J287" s="21">
        <f t="shared" si="60"/>
        <v>0</v>
      </c>
      <c r="K287" s="21">
        <f t="shared" si="61"/>
        <v>0</v>
      </c>
      <c r="L287" s="22">
        <f>TRUNC(E287 * I287, 2)</f>
        <v>0</v>
      </c>
    </row>
    <row r="288" spans="1:12" ht="38.25">
      <c r="A288" s="16" t="s">
        <v>601</v>
      </c>
      <c r="B288" s="17" t="s">
        <v>602</v>
      </c>
      <c r="C288" s="18" t="s">
        <v>603</v>
      </c>
      <c r="D288" s="19" t="s">
        <v>31</v>
      </c>
      <c r="E288" s="20">
        <v>8</v>
      </c>
      <c r="F288" s="21"/>
      <c r="G288" s="21"/>
      <c r="H288" s="21"/>
      <c r="I288" s="21">
        <f>TRUNC(F288 * (1 + 25.03 / 100), 2)</f>
        <v>0</v>
      </c>
      <c r="J288" s="21">
        <f t="shared" si="60"/>
        <v>0</v>
      </c>
      <c r="K288" s="21">
        <f t="shared" si="61"/>
        <v>0</v>
      </c>
      <c r="L288" s="22">
        <f>TRUNC(E288 * I288, 2)</f>
        <v>0</v>
      </c>
    </row>
    <row r="289" spans="1:12" ht="25.5">
      <c r="A289" s="16" t="s">
        <v>604</v>
      </c>
      <c r="B289" s="17" t="s">
        <v>605</v>
      </c>
      <c r="C289" s="18" t="s">
        <v>606</v>
      </c>
      <c r="D289" s="19" t="s">
        <v>14</v>
      </c>
      <c r="E289" s="20">
        <v>4</v>
      </c>
      <c r="F289" s="21"/>
      <c r="G289" s="21"/>
      <c r="H289" s="21"/>
      <c r="I289" s="21">
        <f>TRUNC(F289 * (1 + 25.03 / 100), 2)</f>
        <v>0</v>
      </c>
      <c r="J289" s="21">
        <f t="shared" si="60"/>
        <v>0</v>
      </c>
      <c r="K289" s="21">
        <f t="shared" si="61"/>
        <v>0</v>
      </c>
      <c r="L289" s="22">
        <f>TRUNC(E289 * I289, 2)</f>
        <v>0</v>
      </c>
    </row>
    <row r="290" spans="1:12" ht="51">
      <c r="A290" s="16" t="s">
        <v>607</v>
      </c>
      <c r="B290" s="17" t="s">
        <v>608</v>
      </c>
      <c r="C290" s="18" t="s">
        <v>609</v>
      </c>
      <c r="D290" s="19" t="s">
        <v>14</v>
      </c>
      <c r="E290" s="20">
        <v>4</v>
      </c>
      <c r="F290" s="21"/>
      <c r="G290" s="21"/>
      <c r="H290" s="21"/>
      <c r="I290" s="21">
        <f>TRUNC(F290 * (1 + 25.03 / 100), 2)</f>
        <v>0</v>
      </c>
      <c r="J290" s="21">
        <f t="shared" si="60"/>
        <v>0</v>
      </c>
      <c r="K290" s="21">
        <f t="shared" si="61"/>
        <v>0</v>
      </c>
      <c r="L290" s="22">
        <f>TRUNC(E290 * I290, 2)</f>
        <v>0</v>
      </c>
    </row>
    <row r="291" spans="1:12">
      <c r="A291" s="16"/>
      <c r="B291" s="17"/>
      <c r="C291" s="18"/>
      <c r="D291" s="19"/>
      <c r="E291" s="20"/>
      <c r="F291" s="21"/>
      <c r="G291" s="21"/>
      <c r="H291" s="21"/>
      <c r="I291" s="21"/>
      <c r="J291" s="21"/>
      <c r="K291" s="21"/>
      <c r="L291" s="57"/>
    </row>
    <row r="292" spans="1:12">
      <c r="A292" s="47" t="s">
        <v>610</v>
      </c>
      <c r="B292" s="48"/>
      <c r="C292" s="49" t="s">
        <v>611</v>
      </c>
      <c r="D292" s="49"/>
      <c r="E292" s="50"/>
      <c r="F292" s="49"/>
      <c r="G292" s="49"/>
      <c r="H292" s="49"/>
      <c r="I292" s="49"/>
      <c r="J292" s="51">
        <f>SUM(J293:J295)</f>
        <v>0</v>
      </c>
      <c r="K292" s="51">
        <f>SUM(K293:K295)</f>
        <v>0</v>
      </c>
      <c r="L292" s="52">
        <f>SUM(L293:L295)</f>
        <v>0</v>
      </c>
    </row>
    <row r="293" spans="1:12" ht="25.5">
      <c r="A293" s="16" t="s">
        <v>612</v>
      </c>
      <c r="B293" s="17" t="s">
        <v>613</v>
      </c>
      <c r="C293" s="18" t="s">
        <v>614</v>
      </c>
      <c r="D293" s="19" t="s">
        <v>31</v>
      </c>
      <c r="E293" s="20">
        <v>19</v>
      </c>
      <c r="F293" s="21"/>
      <c r="G293" s="21"/>
      <c r="H293" s="21"/>
      <c r="I293" s="21">
        <f>TRUNC(F293 * (1 + 25.03 / 100), 2)</f>
        <v>0</v>
      </c>
      <c r="J293" s="21">
        <f>TRUNC(E293 * G293, 2)</f>
        <v>0</v>
      </c>
      <c r="K293" s="21">
        <f>L293 - J293</f>
        <v>0</v>
      </c>
      <c r="L293" s="22">
        <f>TRUNC(E293 * I293, 2)</f>
        <v>0</v>
      </c>
    </row>
    <row r="294" spans="1:12" ht="25.5">
      <c r="A294" s="16" t="s">
        <v>615</v>
      </c>
      <c r="B294" s="17" t="s">
        <v>616</v>
      </c>
      <c r="C294" s="18" t="s">
        <v>617</v>
      </c>
      <c r="D294" s="19" t="s">
        <v>31</v>
      </c>
      <c r="E294" s="20">
        <v>63</v>
      </c>
      <c r="F294" s="21"/>
      <c r="G294" s="21"/>
      <c r="H294" s="21"/>
      <c r="I294" s="21">
        <f>TRUNC(F294 * (1 + 25.03 / 100), 2)</f>
        <v>0</v>
      </c>
      <c r="J294" s="21">
        <f>TRUNC(E294 * G294, 2)</f>
        <v>0</v>
      </c>
      <c r="K294" s="21">
        <f>L294 - J294</f>
        <v>0</v>
      </c>
      <c r="L294" s="22">
        <f>TRUNC(E294 * I294, 2)</f>
        <v>0</v>
      </c>
    </row>
    <row r="295" spans="1:12" ht="25.5">
      <c r="A295" s="87" t="s">
        <v>618</v>
      </c>
      <c r="B295" s="88" t="s">
        <v>1070</v>
      </c>
      <c r="C295" s="89" t="s">
        <v>619</v>
      </c>
      <c r="D295" s="19" t="s">
        <v>14</v>
      </c>
      <c r="E295" s="86">
        <v>6</v>
      </c>
      <c r="F295" s="90"/>
      <c r="G295" s="90"/>
      <c r="H295" s="90"/>
      <c r="I295" s="90">
        <f>TRUNC(F295 * (1 + 25.03 / 100), 2)</f>
        <v>0</v>
      </c>
      <c r="J295" s="90">
        <f>TRUNC(E295 * G295, 2)</f>
        <v>0</v>
      </c>
      <c r="K295" s="90">
        <f>L295 - J295</f>
        <v>0</v>
      </c>
      <c r="L295" s="91">
        <f>TRUNC(E295 * I295, 2)</f>
        <v>0</v>
      </c>
    </row>
    <row r="296" spans="1:12">
      <c r="A296" s="16"/>
      <c r="B296" s="17"/>
      <c r="C296" s="18"/>
      <c r="D296" s="19"/>
      <c r="E296" s="20"/>
      <c r="F296" s="21"/>
      <c r="G296" s="21"/>
      <c r="H296" s="21"/>
      <c r="I296" s="21"/>
      <c r="J296" s="21"/>
      <c r="K296" s="21"/>
      <c r="L296" s="57"/>
    </row>
    <row r="297" spans="1:12">
      <c r="A297" s="47" t="s">
        <v>621</v>
      </c>
      <c r="B297" s="48"/>
      <c r="C297" s="49" t="s">
        <v>622</v>
      </c>
      <c r="D297" s="49"/>
      <c r="E297" s="50"/>
      <c r="F297" s="49"/>
      <c r="G297" s="49"/>
      <c r="H297" s="49"/>
      <c r="I297" s="49"/>
      <c r="J297" s="51">
        <f>SUM(J298:J299)</f>
        <v>0</v>
      </c>
      <c r="K297" s="51">
        <f>SUM(K298:K299)</f>
        <v>0</v>
      </c>
      <c r="L297" s="52">
        <f>SUM(L298:L299)</f>
        <v>0</v>
      </c>
    </row>
    <row r="298" spans="1:12" ht="38.25">
      <c r="A298" s="16" t="s">
        <v>623</v>
      </c>
      <c r="B298" s="17" t="s">
        <v>624</v>
      </c>
      <c r="C298" s="18" t="s">
        <v>625</v>
      </c>
      <c r="D298" s="19" t="s">
        <v>18</v>
      </c>
      <c r="E298" s="20">
        <v>215</v>
      </c>
      <c r="F298" s="21"/>
      <c r="G298" s="21"/>
      <c r="H298" s="21"/>
      <c r="I298" s="21">
        <f>TRUNC(F298 * (1 + 25.03 / 100), 2)</f>
        <v>0</v>
      </c>
      <c r="J298" s="21">
        <f>TRUNC(E298 * G298, 2)</f>
        <v>0</v>
      </c>
      <c r="K298" s="21">
        <f>L298 - J298</f>
        <v>0</v>
      </c>
      <c r="L298" s="22">
        <f>TRUNC(E298 * I298, 2)</f>
        <v>0</v>
      </c>
    </row>
    <row r="299" spans="1:12">
      <c r="A299" s="16" t="s">
        <v>626</v>
      </c>
      <c r="B299" s="17" t="s">
        <v>627</v>
      </c>
      <c r="C299" s="18" t="s">
        <v>628</v>
      </c>
      <c r="D299" s="19" t="s">
        <v>18</v>
      </c>
      <c r="E299" s="20">
        <v>196</v>
      </c>
      <c r="F299" s="21"/>
      <c r="G299" s="21"/>
      <c r="H299" s="21"/>
      <c r="I299" s="21">
        <f>TRUNC(F299 * (1 + 25.03 / 100), 2)</f>
        <v>0</v>
      </c>
      <c r="J299" s="21">
        <f>TRUNC(E299 * G299, 2)</f>
        <v>0</v>
      </c>
      <c r="K299" s="21">
        <f>L299 - J299</f>
        <v>0</v>
      </c>
      <c r="L299" s="22">
        <f>TRUNC(E299 * I299, 2)</f>
        <v>0</v>
      </c>
    </row>
    <row r="300" spans="1:12">
      <c r="A300" s="16"/>
      <c r="B300" s="17"/>
      <c r="C300" s="18"/>
      <c r="D300" s="19"/>
      <c r="E300" s="20"/>
      <c r="F300" s="21"/>
      <c r="G300" s="21"/>
      <c r="H300" s="21"/>
      <c r="I300" s="21"/>
      <c r="J300" s="21"/>
      <c r="K300" s="21"/>
      <c r="L300" s="57"/>
    </row>
    <row r="301" spans="1:12">
      <c r="A301" s="47" t="s">
        <v>629</v>
      </c>
      <c r="B301" s="48"/>
      <c r="C301" s="49" t="s">
        <v>630</v>
      </c>
      <c r="D301" s="49"/>
      <c r="E301" s="50"/>
      <c r="F301" s="49"/>
      <c r="G301" s="49"/>
      <c r="H301" s="49"/>
      <c r="I301" s="49"/>
      <c r="J301" s="51">
        <f>SUM(J302:J310)</f>
        <v>0</v>
      </c>
      <c r="K301" s="51">
        <f>SUM(K302:K310)</f>
        <v>0</v>
      </c>
      <c r="L301" s="52">
        <f>SUM(L302:L310)</f>
        <v>0</v>
      </c>
    </row>
    <row r="302" spans="1:12" ht="25.5">
      <c r="A302" s="16" t="s">
        <v>631</v>
      </c>
      <c r="B302" s="17" t="s">
        <v>632</v>
      </c>
      <c r="C302" s="18" t="s">
        <v>633</v>
      </c>
      <c r="D302" s="19" t="s">
        <v>18</v>
      </c>
      <c r="E302" s="20">
        <v>99</v>
      </c>
      <c r="F302" s="21"/>
      <c r="G302" s="21"/>
      <c r="H302" s="21"/>
      <c r="I302" s="21">
        <f t="shared" ref="I302:I310" si="62">TRUNC(F302 * (1 + 25.03 / 100), 2)</f>
        <v>0</v>
      </c>
      <c r="J302" s="21">
        <f t="shared" ref="J302:J310" si="63">TRUNC(E302 * G302, 2)</f>
        <v>0</v>
      </c>
      <c r="K302" s="21">
        <f t="shared" ref="K302:K310" si="64">L302 - J302</f>
        <v>0</v>
      </c>
      <c r="L302" s="22">
        <f t="shared" ref="L302:L310" si="65">TRUNC(E302 * I302, 2)</f>
        <v>0</v>
      </c>
    </row>
    <row r="303" spans="1:12">
      <c r="A303" s="16" t="s">
        <v>634</v>
      </c>
      <c r="B303" s="17" t="s">
        <v>635</v>
      </c>
      <c r="C303" s="18" t="s">
        <v>636</v>
      </c>
      <c r="D303" s="19" t="s">
        <v>18</v>
      </c>
      <c r="E303" s="20">
        <v>81</v>
      </c>
      <c r="F303" s="21"/>
      <c r="G303" s="21"/>
      <c r="H303" s="21"/>
      <c r="I303" s="21">
        <f t="shared" si="62"/>
        <v>0</v>
      </c>
      <c r="J303" s="21">
        <f t="shared" si="63"/>
        <v>0</v>
      </c>
      <c r="K303" s="21">
        <f t="shared" si="64"/>
        <v>0</v>
      </c>
      <c r="L303" s="22">
        <f t="shared" si="65"/>
        <v>0</v>
      </c>
    </row>
    <row r="304" spans="1:12" ht="25.5">
      <c r="A304" s="16" t="s">
        <v>637</v>
      </c>
      <c r="B304" s="17" t="s">
        <v>638</v>
      </c>
      <c r="C304" s="18" t="s">
        <v>639</v>
      </c>
      <c r="D304" s="19" t="s">
        <v>18</v>
      </c>
      <c r="E304" s="20">
        <v>204</v>
      </c>
      <c r="F304" s="21"/>
      <c r="G304" s="21"/>
      <c r="H304" s="21"/>
      <c r="I304" s="21">
        <f t="shared" si="62"/>
        <v>0</v>
      </c>
      <c r="J304" s="21">
        <f t="shared" si="63"/>
        <v>0</v>
      </c>
      <c r="K304" s="21">
        <f t="shared" si="64"/>
        <v>0</v>
      </c>
      <c r="L304" s="22">
        <f t="shared" si="65"/>
        <v>0</v>
      </c>
    </row>
    <row r="305" spans="1:12" ht="38.25">
      <c r="A305" s="16" t="s">
        <v>640</v>
      </c>
      <c r="B305" s="17" t="s">
        <v>641</v>
      </c>
      <c r="C305" s="18" t="s">
        <v>642</v>
      </c>
      <c r="D305" s="19" t="s">
        <v>18</v>
      </c>
      <c r="E305" s="20">
        <v>411</v>
      </c>
      <c r="F305" s="21"/>
      <c r="G305" s="21"/>
      <c r="H305" s="21"/>
      <c r="I305" s="21">
        <f t="shared" si="62"/>
        <v>0</v>
      </c>
      <c r="J305" s="21">
        <f t="shared" si="63"/>
        <v>0</v>
      </c>
      <c r="K305" s="21">
        <f t="shared" si="64"/>
        <v>0</v>
      </c>
      <c r="L305" s="22">
        <f t="shared" si="65"/>
        <v>0</v>
      </c>
    </row>
    <row r="306" spans="1:12" ht="32.25" customHeight="1">
      <c r="A306" s="16" t="s">
        <v>643</v>
      </c>
      <c r="B306" s="17" t="s">
        <v>644</v>
      </c>
      <c r="C306" s="18" t="s">
        <v>645</v>
      </c>
      <c r="D306" s="19" t="s">
        <v>18</v>
      </c>
      <c r="E306" s="20">
        <v>161</v>
      </c>
      <c r="F306" s="21"/>
      <c r="G306" s="21"/>
      <c r="H306" s="21"/>
      <c r="I306" s="21">
        <f t="shared" si="62"/>
        <v>0</v>
      </c>
      <c r="J306" s="21">
        <f t="shared" si="63"/>
        <v>0</v>
      </c>
      <c r="K306" s="21">
        <f t="shared" si="64"/>
        <v>0</v>
      </c>
      <c r="L306" s="22">
        <f t="shared" si="65"/>
        <v>0</v>
      </c>
    </row>
    <row r="307" spans="1:12" ht="21" customHeight="1">
      <c r="A307" s="16" t="s">
        <v>646</v>
      </c>
      <c r="B307" s="17" t="s">
        <v>647</v>
      </c>
      <c r="C307" s="18" t="s">
        <v>648</v>
      </c>
      <c r="D307" s="19" t="s">
        <v>18</v>
      </c>
      <c r="E307" s="20">
        <v>21</v>
      </c>
      <c r="F307" s="21"/>
      <c r="G307" s="21"/>
      <c r="H307" s="21"/>
      <c r="I307" s="21">
        <f t="shared" si="62"/>
        <v>0</v>
      </c>
      <c r="J307" s="21">
        <f t="shared" si="63"/>
        <v>0</v>
      </c>
      <c r="K307" s="21">
        <f t="shared" si="64"/>
        <v>0</v>
      </c>
      <c r="L307" s="22">
        <f t="shared" si="65"/>
        <v>0</v>
      </c>
    </row>
    <row r="308" spans="1:12" ht="25.5">
      <c r="A308" s="16" t="s">
        <v>649</v>
      </c>
      <c r="B308" s="17" t="s">
        <v>1240</v>
      </c>
      <c r="C308" s="18" t="s">
        <v>650</v>
      </c>
      <c r="D308" s="19" t="s">
        <v>18</v>
      </c>
      <c r="E308" s="20">
        <v>51</v>
      </c>
      <c r="F308" s="21"/>
      <c r="G308" s="21"/>
      <c r="H308" s="21"/>
      <c r="I308" s="21">
        <f t="shared" si="62"/>
        <v>0</v>
      </c>
      <c r="J308" s="21">
        <f t="shared" si="63"/>
        <v>0</v>
      </c>
      <c r="K308" s="21">
        <f t="shared" si="64"/>
        <v>0</v>
      </c>
      <c r="L308" s="22">
        <f t="shared" si="65"/>
        <v>0</v>
      </c>
    </row>
    <row r="309" spans="1:12" ht="16.5" customHeight="1">
      <c r="A309" s="16" t="s">
        <v>651</v>
      </c>
      <c r="B309" s="17" t="s">
        <v>652</v>
      </c>
      <c r="C309" s="18" t="s">
        <v>653</v>
      </c>
      <c r="D309" s="19" t="s">
        <v>18</v>
      </c>
      <c r="E309" s="20">
        <v>25</v>
      </c>
      <c r="F309" s="21"/>
      <c r="G309" s="21"/>
      <c r="H309" s="21"/>
      <c r="I309" s="21">
        <f t="shared" si="62"/>
        <v>0</v>
      </c>
      <c r="J309" s="21">
        <f t="shared" si="63"/>
        <v>0</v>
      </c>
      <c r="K309" s="21">
        <f t="shared" si="64"/>
        <v>0</v>
      </c>
      <c r="L309" s="22">
        <f t="shared" si="65"/>
        <v>0</v>
      </c>
    </row>
    <row r="310" spans="1:12" ht="25.5">
      <c r="A310" s="16" t="s">
        <v>1237</v>
      </c>
      <c r="B310" s="17" t="s">
        <v>1235</v>
      </c>
      <c r="C310" s="18" t="s">
        <v>1234</v>
      </c>
      <c r="D310" s="19" t="s">
        <v>18</v>
      </c>
      <c r="E310" s="20">
        <v>20</v>
      </c>
      <c r="F310" s="21"/>
      <c r="G310" s="21"/>
      <c r="H310" s="21"/>
      <c r="I310" s="21">
        <f t="shared" si="62"/>
        <v>0</v>
      </c>
      <c r="J310" s="21">
        <f t="shared" si="63"/>
        <v>0</v>
      </c>
      <c r="K310" s="21">
        <f t="shared" si="64"/>
        <v>0</v>
      </c>
      <c r="L310" s="22">
        <f t="shared" si="65"/>
        <v>0</v>
      </c>
    </row>
    <row r="311" spans="1:12">
      <c r="A311" s="16"/>
      <c r="B311" s="17"/>
      <c r="C311" s="18"/>
      <c r="D311" s="19"/>
      <c r="E311" s="20"/>
      <c r="F311" s="21"/>
      <c r="G311" s="21"/>
      <c r="H311" s="21"/>
      <c r="I311" s="21"/>
      <c r="J311" s="21"/>
      <c r="K311" s="21"/>
      <c r="L311" s="57"/>
    </row>
    <row r="312" spans="1:12">
      <c r="A312" s="23" t="s">
        <v>654</v>
      </c>
      <c r="B312" s="61"/>
      <c r="C312" s="12" t="s">
        <v>655</v>
      </c>
      <c r="D312" s="12"/>
      <c r="E312" s="62"/>
      <c r="F312" s="12"/>
      <c r="G312" s="12"/>
      <c r="H312" s="12"/>
      <c r="I312" s="12"/>
      <c r="J312" s="62">
        <f>J313+J318+J330+J335+J348+J378+J383+J390+J403+J410+J435+J452+J460+J464</f>
        <v>0</v>
      </c>
      <c r="K312" s="62">
        <f>K313+K318+K330+K335+K348+K378+K383+K390+K403+K410+K435+K452+K460+K464</f>
        <v>0</v>
      </c>
      <c r="L312" s="63">
        <f>L313+L318+L330+L335+L348+L378+L383+L390+L403+L410+L435+L452+L460+L464</f>
        <v>0</v>
      </c>
    </row>
    <row r="313" spans="1:12">
      <c r="A313" s="35" t="s">
        <v>656</v>
      </c>
      <c r="B313" s="36"/>
      <c r="C313" s="37" t="s">
        <v>63</v>
      </c>
      <c r="D313" s="37"/>
      <c r="E313" s="64"/>
      <c r="F313" s="37"/>
      <c r="G313" s="37"/>
      <c r="H313" s="37"/>
      <c r="I313" s="37"/>
      <c r="J313" s="64">
        <f>J314+J315+J316</f>
        <v>0</v>
      </c>
      <c r="K313" s="64">
        <f>K314+K315+K316</f>
        <v>0</v>
      </c>
      <c r="L313" s="65">
        <f>L314+L315+L316</f>
        <v>0</v>
      </c>
    </row>
    <row r="314" spans="1:12" ht="25.5">
      <c r="A314" s="16" t="s">
        <v>657</v>
      </c>
      <c r="B314" s="17" t="s">
        <v>1072</v>
      </c>
      <c r="C314" s="18" t="s">
        <v>68</v>
      </c>
      <c r="D314" s="19" t="s">
        <v>27</v>
      </c>
      <c r="E314" s="21">
        <v>2</v>
      </c>
      <c r="F314" s="21"/>
      <c r="G314" s="21"/>
      <c r="H314" s="21"/>
      <c r="I314" s="21">
        <f>TRUNC(F314 * (1 + 25.03 / 100), 2)</f>
        <v>0</v>
      </c>
      <c r="J314" s="21">
        <f>TRUNC(E314 * G314, 2)</f>
        <v>0</v>
      </c>
      <c r="K314" s="21">
        <f>L314 - J314</f>
        <v>0</v>
      </c>
      <c r="L314" s="22">
        <f>TRUNC(E314 * I314, 2)</f>
        <v>0</v>
      </c>
    </row>
    <row r="315" spans="1:12" ht="25.5">
      <c r="A315" s="16" t="s">
        <v>658</v>
      </c>
      <c r="B315" s="17" t="s">
        <v>1073</v>
      </c>
      <c r="C315" s="18" t="s">
        <v>70</v>
      </c>
      <c r="D315" s="19" t="s">
        <v>18</v>
      </c>
      <c r="E315" s="21">
        <v>12</v>
      </c>
      <c r="F315" s="21"/>
      <c r="G315" s="21"/>
      <c r="H315" s="21"/>
      <c r="I315" s="21">
        <f>TRUNC(F315 * (1 + 25.03 / 100), 2)</f>
        <v>0</v>
      </c>
      <c r="J315" s="21">
        <f>TRUNC(E315 * G315, 2)</f>
        <v>0</v>
      </c>
      <c r="K315" s="21">
        <f>L315 - J315</f>
        <v>0</v>
      </c>
      <c r="L315" s="22">
        <f>TRUNC(E315 * I315, 2)</f>
        <v>0</v>
      </c>
    </row>
    <row r="316" spans="1:12" ht="25.5">
      <c r="A316" s="16" t="s">
        <v>659</v>
      </c>
      <c r="B316" s="17" t="s">
        <v>660</v>
      </c>
      <c r="C316" s="18" t="s">
        <v>661</v>
      </c>
      <c r="D316" s="19" t="s">
        <v>18</v>
      </c>
      <c r="E316" s="21">
        <v>2</v>
      </c>
      <c r="F316" s="21"/>
      <c r="G316" s="21"/>
      <c r="H316" s="21"/>
      <c r="I316" s="21">
        <f>TRUNC(F316 * (1 + 25.03 / 100), 2)</f>
        <v>0</v>
      </c>
      <c r="J316" s="21">
        <f>TRUNC(E316 * G316, 2)</f>
        <v>0</v>
      </c>
      <c r="K316" s="21">
        <f>L316 - J316</f>
        <v>0</v>
      </c>
      <c r="L316" s="22">
        <f>TRUNC(E316 * I316, 2)</f>
        <v>0</v>
      </c>
    </row>
    <row r="317" spans="1:12">
      <c r="A317" s="16"/>
      <c r="B317" s="17"/>
      <c r="C317" s="18"/>
      <c r="D317" s="19"/>
      <c r="E317" s="21"/>
      <c r="F317" s="21"/>
      <c r="G317" s="21"/>
      <c r="H317" s="21"/>
      <c r="I317" s="21"/>
      <c r="J317" s="21"/>
      <c r="K317" s="21"/>
      <c r="L317" s="22"/>
    </row>
    <row r="318" spans="1:12">
      <c r="A318" s="35" t="s">
        <v>662</v>
      </c>
      <c r="B318" s="36"/>
      <c r="C318" s="53" t="s">
        <v>75</v>
      </c>
      <c r="D318" s="53"/>
      <c r="E318" s="55"/>
      <c r="F318" s="53"/>
      <c r="G318" s="53"/>
      <c r="H318" s="53"/>
      <c r="I318" s="53"/>
      <c r="J318" s="55">
        <f>J319+J320+J321+J322+J323+J324+J325+J326+J327+J328</f>
        <v>0</v>
      </c>
      <c r="K318" s="55">
        <f>K319+K320+K321+K322+K323+K324+K325+K326+K327+K328</f>
        <v>0</v>
      </c>
      <c r="L318" s="56">
        <f>L319+L320+L321+L322+L323+L324+L325+L326+L327+L328</f>
        <v>0</v>
      </c>
    </row>
    <row r="319" spans="1:12" ht="38.25">
      <c r="A319" s="16" t="s">
        <v>663</v>
      </c>
      <c r="B319" s="17" t="s">
        <v>1074</v>
      </c>
      <c r="C319" s="18" t="s">
        <v>121</v>
      </c>
      <c r="D319" s="19" t="s">
        <v>96</v>
      </c>
      <c r="E319" s="21">
        <v>8</v>
      </c>
      <c r="F319" s="21"/>
      <c r="G319" s="21"/>
      <c r="H319" s="21"/>
      <c r="I319" s="21">
        <f t="shared" ref="I319:I325" si="66">TRUNC(F319 * (1 + 25.03 / 100), 2)</f>
        <v>0</v>
      </c>
      <c r="J319" s="21">
        <f t="shared" ref="J319:J328" si="67">TRUNC(E319 * G319, 2)</f>
        <v>0</v>
      </c>
      <c r="K319" s="21">
        <f t="shared" ref="K319:K328" si="68">L319 - J319</f>
        <v>0</v>
      </c>
      <c r="L319" s="22">
        <f t="shared" ref="L319:L325" si="69">TRUNC(E319 * I319, 2)</f>
        <v>0</v>
      </c>
    </row>
    <row r="320" spans="1:12" ht="38.25">
      <c r="A320" s="16" t="s">
        <v>664</v>
      </c>
      <c r="B320" s="17" t="s">
        <v>1075</v>
      </c>
      <c r="C320" s="18" t="s">
        <v>98</v>
      </c>
      <c r="D320" s="19" t="s">
        <v>96</v>
      </c>
      <c r="E320" s="21">
        <v>27</v>
      </c>
      <c r="F320" s="21"/>
      <c r="G320" s="21"/>
      <c r="H320" s="21"/>
      <c r="I320" s="21">
        <f t="shared" si="66"/>
        <v>0</v>
      </c>
      <c r="J320" s="21">
        <f t="shared" si="67"/>
        <v>0</v>
      </c>
      <c r="K320" s="21">
        <f t="shared" si="68"/>
        <v>0</v>
      </c>
      <c r="L320" s="22">
        <f t="shared" si="69"/>
        <v>0</v>
      </c>
    </row>
    <row r="321" spans="1:12" ht="36" customHeight="1">
      <c r="A321" s="16" t="s">
        <v>665</v>
      </c>
      <c r="B321" s="17" t="s">
        <v>1076</v>
      </c>
      <c r="C321" s="18" t="s">
        <v>130</v>
      </c>
      <c r="D321" s="19" t="s">
        <v>96</v>
      </c>
      <c r="E321" s="21">
        <v>6</v>
      </c>
      <c r="F321" s="21"/>
      <c r="G321" s="21"/>
      <c r="H321" s="21"/>
      <c r="I321" s="21">
        <f t="shared" si="66"/>
        <v>0</v>
      </c>
      <c r="J321" s="21">
        <f t="shared" si="67"/>
        <v>0</v>
      </c>
      <c r="K321" s="21">
        <f t="shared" si="68"/>
        <v>0</v>
      </c>
      <c r="L321" s="22">
        <f t="shared" si="69"/>
        <v>0</v>
      </c>
    </row>
    <row r="322" spans="1:12" ht="37.5" customHeight="1">
      <c r="A322" s="16" t="s">
        <v>666</v>
      </c>
      <c r="B322" s="17" t="s">
        <v>1077</v>
      </c>
      <c r="C322" s="18" t="s">
        <v>100</v>
      </c>
      <c r="D322" s="19" t="s">
        <v>96</v>
      </c>
      <c r="E322" s="21">
        <v>53</v>
      </c>
      <c r="F322" s="21"/>
      <c r="G322" s="21"/>
      <c r="H322" s="21"/>
      <c r="I322" s="21">
        <f t="shared" si="66"/>
        <v>0</v>
      </c>
      <c r="J322" s="21">
        <f t="shared" si="67"/>
        <v>0</v>
      </c>
      <c r="K322" s="21">
        <f t="shared" si="68"/>
        <v>0</v>
      </c>
      <c r="L322" s="22">
        <f t="shared" si="69"/>
        <v>0</v>
      </c>
    </row>
    <row r="323" spans="1:12" ht="51">
      <c r="A323" s="16" t="s">
        <v>667</v>
      </c>
      <c r="B323" s="17" t="s">
        <v>1078</v>
      </c>
      <c r="C323" s="18" t="s">
        <v>104</v>
      </c>
      <c r="D323" s="19" t="s">
        <v>18</v>
      </c>
      <c r="E323" s="21">
        <v>3</v>
      </c>
      <c r="F323" s="21"/>
      <c r="G323" s="21"/>
      <c r="H323" s="21"/>
      <c r="I323" s="21">
        <f t="shared" si="66"/>
        <v>0</v>
      </c>
      <c r="J323" s="21">
        <f t="shared" si="67"/>
        <v>0</v>
      </c>
      <c r="K323" s="21">
        <f t="shared" si="68"/>
        <v>0</v>
      </c>
      <c r="L323" s="22">
        <f t="shared" si="69"/>
        <v>0</v>
      </c>
    </row>
    <row r="324" spans="1:12" ht="25.5">
      <c r="A324" s="16" t="s">
        <v>668</v>
      </c>
      <c r="B324" s="17" t="s">
        <v>1079</v>
      </c>
      <c r="C324" s="18" t="s">
        <v>136</v>
      </c>
      <c r="D324" s="19" t="s">
        <v>18</v>
      </c>
      <c r="E324" s="21">
        <v>4</v>
      </c>
      <c r="F324" s="21"/>
      <c r="G324" s="21"/>
      <c r="H324" s="21"/>
      <c r="I324" s="21">
        <f t="shared" si="66"/>
        <v>0</v>
      </c>
      <c r="J324" s="21">
        <f t="shared" si="67"/>
        <v>0</v>
      </c>
      <c r="K324" s="21">
        <f t="shared" si="68"/>
        <v>0</v>
      </c>
      <c r="L324" s="22">
        <f t="shared" si="69"/>
        <v>0</v>
      </c>
    </row>
    <row r="325" spans="1:12" ht="38.25">
      <c r="A325" s="16" t="s">
        <v>669</v>
      </c>
      <c r="B325" s="17" t="s">
        <v>1080</v>
      </c>
      <c r="C325" s="18" t="s">
        <v>138</v>
      </c>
      <c r="D325" s="19" t="s">
        <v>18</v>
      </c>
      <c r="E325" s="21">
        <v>7</v>
      </c>
      <c r="F325" s="21"/>
      <c r="G325" s="21"/>
      <c r="H325" s="21"/>
      <c r="I325" s="21">
        <f t="shared" si="66"/>
        <v>0</v>
      </c>
      <c r="J325" s="21">
        <f t="shared" si="67"/>
        <v>0</v>
      </c>
      <c r="K325" s="21">
        <f t="shared" si="68"/>
        <v>0</v>
      </c>
      <c r="L325" s="22">
        <f t="shared" si="69"/>
        <v>0</v>
      </c>
    </row>
    <row r="326" spans="1:12" ht="25.5">
      <c r="A326" s="16" t="s">
        <v>670</v>
      </c>
      <c r="B326" s="17" t="s">
        <v>1081</v>
      </c>
      <c r="C326" s="18" t="s">
        <v>1338</v>
      </c>
      <c r="D326" s="19" t="s">
        <v>27</v>
      </c>
      <c r="E326" s="21">
        <v>1</v>
      </c>
      <c r="F326" s="21"/>
      <c r="G326" s="21"/>
      <c r="H326" s="21"/>
      <c r="I326" s="21">
        <f>TRUNC(F326 * (1 + 19.83 / 100), 2)</f>
        <v>0</v>
      </c>
      <c r="J326" s="21">
        <f t="shared" si="67"/>
        <v>0</v>
      </c>
      <c r="K326" s="21">
        <f t="shared" si="68"/>
        <v>0</v>
      </c>
      <c r="L326" s="22">
        <f>TRUNC(E326 * TRUNC(F326 * (1 + 19.83 / 100), 2), 2)</f>
        <v>0</v>
      </c>
    </row>
    <row r="327" spans="1:12" ht="25.5">
      <c r="A327" s="16" t="s">
        <v>671</v>
      </c>
      <c r="B327" s="17" t="s">
        <v>1082</v>
      </c>
      <c r="C327" s="18" t="s">
        <v>141</v>
      </c>
      <c r="D327" s="19" t="s">
        <v>27</v>
      </c>
      <c r="E327" s="21">
        <v>1</v>
      </c>
      <c r="F327" s="21"/>
      <c r="G327" s="21"/>
      <c r="H327" s="21"/>
      <c r="I327" s="21">
        <f>TRUNC(F327 * (1 + 25.03 / 100), 2)</f>
        <v>0</v>
      </c>
      <c r="J327" s="21">
        <f t="shared" si="67"/>
        <v>0</v>
      </c>
      <c r="K327" s="21">
        <f t="shared" si="68"/>
        <v>0</v>
      </c>
      <c r="L327" s="22">
        <f>TRUNC(E327 * I327, 2)</f>
        <v>0</v>
      </c>
    </row>
    <row r="328" spans="1:12" ht="25.5">
      <c r="A328" s="16" t="s">
        <v>672</v>
      </c>
      <c r="B328" s="17" t="s">
        <v>168</v>
      </c>
      <c r="C328" s="18" t="s">
        <v>169</v>
      </c>
      <c r="D328" s="19" t="s">
        <v>31</v>
      </c>
      <c r="E328" s="21">
        <v>16</v>
      </c>
      <c r="F328" s="21"/>
      <c r="G328" s="21"/>
      <c r="H328" s="21"/>
      <c r="I328" s="21">
        <f>TRUNC(F328 * (1 + 25.03 / 100), 2)</f>
        <v>0</v>
      </c>
      <c r="J328" s="21">
        <f t="shared" si="67"/>
        <v>0</v>
      </c>
      <c r="K328" s="21">
        <f t="shared" si="68"/>
        <v>0</v>
      </c>
      <c r="L328" s="22">
        <f>TRUNC(E328 * I328, 2)</f>
        <v>0</v>
      </c>
    </row>
    <row r="329" spans="1:12">
      <c r="A329" s="16"/>
      <c r="B329" s="17"/>
      <c r="C329" s="18"/>
      <c r="D329" s="19"/>
      <c r="E329" s="21"/>
      <c r="F329" s="21"/>
      <c r="G329" s="21"/>
      <c r="H329" s="21"/>
      <c r="I329" s="21"/>
      <c r="J329" s="21"/>
      <c r="K329" s="21"/>
      <c r="L329" s="22"/>
    </row>
    <row r="330" spans="1:12">
      <c r="A330" s="35" t="s">
        <v>673</v>
      </c>
      <c r="B330" s="36"/>
      <c r="C330" s="53" t="s">
        <v>149</v>
      </c>
      <c r="D330" s="66"/>
      <c r="E330" s="67"/>
      <c r="F330" s="66"/>
      <c r="G330" s="66"/>
      <c r="H330" s="66"/>
      <c r="I330" s="66"/>
      <c r="J330" s="55">
        <f>J331+J332+J333</f>
        <v>0</v>
      </c>
      <c r="K330" s="55">
        <f>K331+K332+K333</f>
        <v>0</v>
      </c>
      <c r="L330" s="56">
        <f>L331+L332+L333</f>
        <v>0</v>
      </c>
    </row>
    <row r="331" spans="1:12" ht="25.5">
      <c r="A331" s="16" t="s">
        <v>674</v>
      </c>
      <c r="B331" s="17" t="s">
        <v>151</v>
      </c>
      <c r="C331" s="18" t="s">
        <v>152</v>
      </c>
      <c r="D331" s="19" t="s">
        <v>18</v>
      </c>
      <c r="E331" s="21">
        <v>80</v>
      </c>
      <c r="F331" s="21"/>
      <c r="G331" s="21"/>
      <c r="H331" s="21"/>
      <c r="I331" s="21">
        <f>TRUNC(F331 * (1 + 25.03 / 100), 2)</f>
        <v>0</v>
      </c>
      <c r="J331" s="21">
        <f>TRUNC(E331 * G331, 2)</f>
        <v>0</v>
      </c>
      <c r="K331" s="21">
        <f>L331 - J331</f>
        <v>0</v>
      </c>
      <c r="L331" s="22">
        <f>TRUNC(E331 * I331, 2)</f>
        <v>0</v>
      </c>
    </row>
    <row r="332" spans="1:12" ht="31.5" customHeight="1">
      <c r="A332" s="16" t="s">
        <v>675</v>
      </c>
      <c r="B332" s="17" t="s">
        <v>1083</v>
      </c>
      <c r="C332" s="18" t="s">
        <v>158</v>
      </c>
      <c r="D332" s="19" t="s">
        <v>18</v>
      </c>
      <c r="E332" s="21">
        <v>17</v>
      </c>
      <c r="F332" s="21"/>
      <c r="G332" s="21"/>
      <c r="H332" s="21"/>
      <c r="I332" s="21">
        <f>TRUNC(F332 * (1 + 25.03 / 100), 2)</f>
        <v>0</v>
      </c>
      <c r="J332" s="21">
        <f>TRUNC(E332 * G332, 2)</f>
        <v>0</v>
      </c>
      <c r="K332" s="21">
        <f>L332 - J332</f>
        <v>0</v>
      </c>
      <c r="L332" s="22">
        <f>TRUNC(E332 * I332, 2)</f>
        <v>0</v>
      </c>
    </row>
    <row r="333" spans="1:12" ht="38.25">
      <c r="A333" s="16" t="s">
        <v>676</v>
      </c>
      <c r="B333" s="17" t="s">
        <v>160</v>
      </c>
      <c r="C333" s="18" t="s">
        <v>161</v>
      </c>
      <c r="D333" s="19" t="s">
        <v>18</v>
      </c>
      <c r="E333" s="21">
        <v>6</v>
      </c>
      <c r="F333" s="21"/>
      <c r="G333" s="21"/>
      <c r="H333" s="21"/>
      <c r="I333" s="21">
        <f>TRUNC(F333 * (1 + 25.03 / 100), 2)</f>
        <v>0</v>
      </c>
      <c r="J333" s="21">
        <f>TRUNC(E333 * G333, 2)</f>
        <v>0</v>
      </c>
      <c r="K333" s="21">
        <f>L333 - J333</f>
        <v>0</v>
      </c>
      <c r="L333" s="22">
        <f>TRUNC(E333 * I333, 2)</f>
        <v>0</v>
      </c>
    </row>
    <row r="334" spans="1:12">
      <c r="A334" s="16"/>
      <c r="B334" s="17"/>
      <c r="C334" s="18"/>
      <c r="D334" s="19"/>
      <c r="E334" s="21"/>
      <c r="F334" s="21"/>
      <c r="G334" s="21"/>
      <c r="H334" s="21"/>
      <c r="I334" s="21"/>
      <c r="J334" s="21"/>
      <c r="K334" s="21"/>
      <c r="L334" s="22"/>
    </row>
    <row r="335" spans="1:12">
      <c r="A335" s="35" t="s">
        <v>677</v>
      </c>
      <c r="B335" s="36"/>
      <c r="C335" s="37" t="s">
        <v>174</v>
      </c>
      <c r="D335" s="37"/>
      <c r="E335" s="64"/>
      <c r="F335" s="37"/>
      <c r="G335" s="37"/>
      <c r="H335" s="37"/>
      <c r="I335" s="37"/>
      <c r="J335" s="64">
        <f>SUM(J336:J346)</f>
        <v>0</v>
      </c>
      <c r="K335" s="64">
        <f>SUM(K336:K346)</f>
        <v>0</v>
      </c>
      <c r="L335" s="65">
        <f>SUM(L336:L346)</f>
        <v>0</v>
      </c>
    </row>
    <row r="336" spans="1:12" ht="38.25">
      <c r="A336" s="16" t="s">
        <v>678</v>
      </c>
      <c r="B336" s="17" t="s">
        <v>1084</v>
      </c>
      <c r="C336" s="18" t="s">
        <v>679</v>
      </c>
      <c r="D336" s="19" t="s">
        <v>14</v>
      </c>
      <c r="E336" s="21">
        <v>2</v>
      </c>
      <c r="F336" s="21"/>
      <c r="G336" s="21"/>
      <c r="H336" s="21"/>
      <c r="I336" s="21">
        <f t="shared" ref="I336:I346" si="70">TRUNC(F336 * (1 + 25.03 / 100), 2)</f>
        <v>0</v>
      </c>
      <c r="J336" s="21">
        <f t="shared" ref="J336:J346" si="71">TRUNC(E336 * G336, 2)</f>
        <v>0</v>
      </c>
      <c r="K336" s="21">
        <f t="shared" ref="K336:K346" si="72">L336 - J336</f>
        <v>0</v>
      </c>
      <c r="L336" s="22">
        <f t="shared" ref="L336:L346" si="73">TRUNC(E336 * I336, 2)</f>
        <v>0</v>
      </c>
    </row>
    <row r="337" spans="1:12" ht="38.25">
      <c r="A337" s="16" t="s">
        <v>680</v>
      </c>
      <c r="B337" s="17" t="s">
        <v>1085</v>
      </c>
      <c r="C337" s="18" t="s">
        <v>178</v>
      </c>
      <c r="D337" s="19" t="s">
        <v>14</v>
      </c>
      <c r="E337" s="21">
        <v>11</v>
      </c>
      <c r="F337" s="21"/>
      <c r="G337" s="21"/>
      <c r="H337" s="21"/>
      <c r="I337" s="21">
        <f t="shared" si="70"/>
        <v>0</v>
      </c>
      <c r="J337" s="21">
        <f t="shared" si="71"/>
        <v>0</v>
      </c>
      <c r="K337" s="21">
        <f t="shared" si="72"/>
        <v>0</v>
      </c>
      <c r="L337" s="22">
        <f t="shared" si="73"/>
        <v>0</v>
      </c>
    </row>
    <row r="338" spans="1:12" ht="58.5" customHeight="1">
      <c r="A338" s="16" t="s">
        <v>681</v>
      </c>
      <c r="B338" s="17" t="s">
        <v>180</v>
      </c>
      <c r="C338" s="18" t="s">
        <v>181</v>
      </c>
      <c r="D338" s="19" t="s">
        <v>14</v>
      </c>
      <c r="E338" s="21">
        <v>1</v>
      </c>
      <c r="F338" s="21"/>
      <c r="G338" s="21"/>
      <c r="H338" s="21"/>
      <c r="I338" s="21">
        <f t="shared" si="70"/>
        <v>0</v>
      </c>
      <c r="J338" s="21">
        <f t="shared" si="71"/>
        <v>0</v>
      </c>
      <c r="K338" s="21">
        <f t="shared" si="72"/>
        <v>0</v>
      </c>
      <c r="L338" s="22">
        <f t="shared" si="73"/>
        <v>0</v>
      </c>
    </row>
    <row r="339" spans="1:12" ht="51">
      <c r="A339" s="16" t="s">
        <v>682</v>
      </c>
      <c r="B339" s="17" t="s">
        <v>1086</v>
      </c>
      <c r="C339" s="18" t="s">
        <v>684</v>
      </c>
      <c r="D339" s="19" t="s">
        <v>14</v>
      </c>
      <c r="E339" s="21">
        <v>2</v>
      </c>
      <c r="F339" s="21"/>
      <c r="G339" s="21"/>
      <c r="H339" s="21"/>
      <c r="I339" s="21">
        <f t="shared" si="70"/>
        <v>0</v>
      </c>
      <c r="J339" s="21">
        <f t="shared" si="71"/>
        <v>0</v>
      </c>
      <c r="K339" s="21">
        <f t="shared" si="72"/>
        <v>0</v>
      </c>
      <c r="L339" s="22">
        <f t="shared" si="73"/>
        <v>0</v>
      </c>
    </row>
    <row r="340" spans="1:12" ht="51.75" customHeight="1">
      <c r="A340" s="16" t="s">
        <v>685</v>
      </c>
      <c r="B340" s="17" t="s">
        <v>686</v>
      </c>
      <c r="C340" s="18" t="s">
        <v>687</v>
      </c>
      <c r="D340" s="19" t="s">
        <v>14</v>
      </c>
      <c r="E340" s="21">
        <v>2</v>
      </c>
      <c r="F340" s="21"/>
      <c r="G340" s="21"/>
      <c r="H340" s="21"/>
      <c r="I340" s="21">
        <f t="shared" si="70"/>
        <v>0</v>
      </c>
      <c r="J340" s="21">
        <f t="shared" si="71"/>
        <v>0</v>
      </c>
      <c r="K340" s="21">
        <f t="shared" si="72"/>
        <v>0</v>
      </c>
      <c r="L340" s="22">
        <f t="shared" si="73"/>
        <v>0</v>
      </c>
    </row>
    <row r="341" spans="1:12" ht="51.75" customHeight="1">
      <c r="A341" s="16" t="s">
        <v>688</v>
      </c>
      <c r="B341" s="17" t="s">
        <v>197</v>
      </c>
      <c r="C341" s="18" t="s">
        <v>198</v>
      </c>
      <c r="D341" s="19" t="s">
        <v>14</v>
      </c>
      <c r="E341" s="21">
        <v>1</v>
      </c>
      <c r="F341" s="21"/>
      <c r="G341" s="21"/>
      <c r="H341" s="21"/>
      <c r="I341" s="21">
        <f t="shared" si="70"/>
        <v>0</v>
      </c>
      <c r="J341" s="21">
        <f t="shared" si="71"/>
        <v>0</v>
      </c>
      <c r="K341" s="21">
        <f t="shared" si="72"/>
        <v>0</v>
      </c>
      <c r="L341" s="22">
        <f t="shared" si="73"/>
        <v>0</v>
      </c>
    </row>
    <row r="342" spans="1:12" ht="51">
      <c r="A342" s="16" t="s">
        <v>689</v>
      </c>
      <c r="B342" s="17" t="s">
        <v>203</v>
      </c>
      <c r="C342" s="18" t="s">
        <v>204</v>
      </c>
      <c r="D342" s="19" t="s">
        <v>14</v>
      </c>
      <c r="E342" s="21">
        <v>3</v>
      </c>
      <c r="F342" s="21"/>
      <c r="G342" s="21"/>
      <c r="H342" s="21"/>
      <c r="I342" s="21">
        <f t="shared" si="70"/>
        <v>0</v>
      </c>
      <c r="J342" s="21">
        <f t="shared" si="71"/>
        <v>0</v>
      </c>
      <c r="K342" s="21">
        <f t="shared" si="72"/>
        <v>0</v>
      </c>
      <c r="L342" s="22">
        <f t="shared" si="73"/>
        <v>0</v>
      </c>
    </row>
    <row r="343" spans="1:12" ht="56.25" customHeight="1">
      <c r="A343" s="16" t="s">
        <v>690</v>
      </c>
      <c r="B343" s="17" t="s">
        <v>691</v>
      </c>
      <c r="C343" s="18" t="s">
        <v>692</v>
      </c>
      <c r="D343" s="19" t="s">
        <v>14</v>
      </c>
      <c r="E343" s="21">
        <v>1</v>
      </c>
      <c r="F343" s="21"/>
      <c r="G343" s="21"/>
      <c r="H343" s="21"/>
      <c r="I343" s="21">
        <f t="shared" si="70"/>
        <v>0</v>
      </c>
      <c r="J343" s="21">
        <f t="shared" si="71"/>
        <v>0</v>
      </c>
      <c r="K343" s="21">
        <f t="shared" si="72"/>
        <v>0</v>
      </c>
      <c r="L343" s="22">
        <f t="shared" si="73"/>
        <v>0</v>
      </c>
    </row>
    <row r="344" spans="1:12" ht="51">
      <c r="A344" s="16" t="s">
        <v>693</v>
      </c>
      <c r="B344" s="17" t="s">
        <v>209</v>
      </c>
      <c r="C344" s="18" t="s">
        <v>210</v>
      </c>
      <c r="D344" s="19" t="s">
        <v>14</v>
      </c>
      <c r="E344" s="21">
        <v>8</v>
      </c>
      <c r="F344" s="21"/>
      <c r="G344" s="21"/>
      <c r="H344" s="21"/>
      <c r="I344" s="21">
        <f t="shared" si="70"/>
        <v>0</v>
      </c>
      <c r="J344" s="21">
        <f t="shared" si="71"/>
        <v>0</v>
      </c>
      <c r="K344" s="21">
        <f t="shared" si="72"/>
        <v>0</v>
      </c>
      <c r="L344" s="22">
        <f t="shared" si="73"/>
        <v>0</v>
      </c>
    </row>
    <row r="345" spans="1:12" ht="28.5" customHeight="1">
      <c r="A345" s="16" t="s">
        <v>694</v>
      </c>
      <c r="B345" s="17" t="s">
        <v>230</v>
      </c>
      <c r="C345" s="18" t="s">
        <v>231</v>
      </c>
      <c r="D345" s="19" t="s">
        <v>14</v>
      </c>
      <c r="E345" s="21">
        <v>13</v>
      </c>
      <c r="F345" s="21"/>
      <c r="G345" s="21"/>
      <c r="H345" s="21"/>
      <c r="I345" s="21">
        <f t="shared" si="70"/>
        <v>0</v>
      </c>
      <c r="J345" s="21">
        <f t="shared" si="71"/>
        <v>0</v>
      </c>
      <c r="K345" s="21">
        <f t="shared" si="72"/>
        <v>0</v>
      </c>
      <c r="L345" s="22">
        <f t="shared" si="73"/>
        <v>0</v>
      </c>
    </row>
    <row r="346" spans="1:12" ht="70.5" customHeight="1">
      <c r="A346" s="16" t="s">
        <v>695</v>
      </c>
      <c r="B346" s="17" t="s">
        <v>233</v>
      </c>
      <c r="C346" s="18" t="s">
        <v>234</v>
      </c>
      <c r="D346" s="19" t="s">
        <v>18</v>
      </c>
      <c r="E346" s="21">
        <v>27</v>
      </c>
      <c r="F346" s="21"/>
      <c r="G346" s="21"/>
      <c r="H346" s="21"/>
      <c r="I346" s="21">
        <f t="shared" si="70"/>
        <v>0</v>
      </c>
      <c r="J346" s="21">
        <f t="shared" si="71"/>
        <v>0</v>
      </c>
      <c r="K346" s="21">
        <f t="shared" si="72"/>
        <v>0</v>
      </c>
      <c r="L346" s="22">
        <f t="shared" si="73"/>
        <v>0</v>
      </c>
    </row>
    <row r="347" spans="1:12">
      <c r="A347" s="16"/>
      <c r="B347" s="17"/>
      <c r="C347" s="18"/>
      <c r="D347" s="19"/>
      <c r="E347" s="21"/>
      <c r="F347" s="21"/>
      <c r="G347" s="21"/>
      <c r="H347" s="21"/>
      <c r="I347" s="21"/>
      <c r="J347" s="21"/>
      <c r="K347" s="21"/>
      <c r="L347" s="22"/>
    </row>
    <row r="348" spans="1:12">
      <c r="A348" s="35" t="s">
        <v>696</v>
      </c>
      <c r="B348" s="36"/>
      <c r="C348" s="37" t="s">
        <v>236</v>
      </c>
      <c r="D348" s="37"/>
      <c r="E348" s="64"/>
      <c r="F348" s="37"/>
      <c r="G348" s="37"/>
      <c r="H348" s="37"/>
      <c r="I348" s="37"/>
      <c r="J348" s="64">
        <f>SUM(J349:J376)</f>
        <v>0</v>
      </c>
      <c r="K348" s="64">
        <f>SUM(K349:K376)</f>
        <v>0</v>
      </c>
      <c r="L348" s="65">
        <f>SUM(L349:L376)</f>
        <v>0</v>
      </c>
    </row>
    <row r="349" spans="1:12" ht="38.25">
      <c r="A349" s="16" t="s">
        <v>697</v>
      </c>
      <c r="B349" s="17" t="s">
        <v>1087</v>
      </c>
      <c r="C349" s="18" t="s">
        <v>244</v>
      </c>
      <c r="D349" s="19" t="s">
        <v>14</v>
      </c>
      <c r="E349" s="21">
        <v>1</v>
      </c>
      <c r="F349" s="21"/>
      <c r="G349" s="21"/>
      <c r="H349" s="21"/>
      <c r="I349" s="21">
        <f t="shared" ref="I349:I376" si="74">TRUNC(F349 * (1 + 25.03 / 100), 2)</f>
        <v>0</v>
      </c>
      <c r="J349" s="21">
        <f t="shared" ref="J349:J376" si="75">TRUNC(E349 * G349, 2)</f>
        <v>0</v>
      </c>
      <c r="K349" s="21">
        <f t="shared" ref="K349:K376" si="76">L349 - J349</f>
        <v>0</v>
      </c>
      <c r="L349" s="22">
        <f t="shared" ref="L349:L376" si="77">TRUNC(E349 * I349, 2)</f>
        <v>0</v>
      </c>
    </row>
    <row r="350" spans="1:12" ht="38.25">
      <c r="A350" s="16" t="s">
        <v>698</v>
      </c>
      <c r="B350" s="17" t="s">
        <v>241</v>
      </c>
      <c r="C350" s="18" t="s">
        <v>242</v>
      </c>
      <c r="D350" s="19" t="s">
        <v>14</v>
      </c>
      <c r="E350" s="21">
        <v>1</v>
      </c>
      <c r="F350" s="21"/>
      <c r="G350" s="21"/>
      <c r="H350" s="21"/>
      <c r="I350" s="21">
        <f t="shared" si="74"/>
        <v>0</v>
      </c>
      <c r="J350" s="21">
        <f t="shared" si="75"/>
        <v>0</v>
      </c>
      <c r="K350" s="21">
        <f t="shared" si="76"/>
        <v>0</v>
      </c>
      <c r="L350" s="22">
        <f t="shared" si="77"/>
        <v>0</v>
      </c>
    </row>
    <row r="351" spans="1:12">
      <c r="A351" s="16" t="s">
        <v>699</v>
      </c>
      <c r="B351" s="17" t="s">
        <v>248</v>
      </c>
      <c r="C351" s="18" t="s">
        <v>249</v>
      </c>
      <c r="D351" s="19" t="s">
        <v>14</v>
      </c>
      <c r="E351" s="21">
        <v>1</v>
      </c>
      <c r="F351" s="21"/>
      <c r="G351" s="21"/>
      <c r="H351" s="21"/>
      <c r="I351" s="21">
        <f t="shared" si="74"/>
        <v>0</v>
      </c>
      <c r="J351" s="21">
        <f t="shared" si="75"/>
        <v>0</v>
      </c>
      <c r="K351" s="21">
        <f t="shared" si="76"/>
        <v>0</v>
      </c>
      <c r="L351" s="22">
        <f t="shared" si="77"/>
        <v>0</v>
      </c>
    </row>
    <row r="352" spans="1:12" ht="25.5">
      <c r="A352" s="16" t="s">
        <v>700</v>
      </c>
      <c r="B352" s="17" t="s">
        <v>1088</v>
      </c>
      <c r="C352" s="18" t="s">
        <v>701</v>
      </c>
      <c r="D352" s="19" t="s">
        <v>14</v>
      </c>
      <c r="E352" s="21">
        <v>1</v>
      </c>
      <c r="F352" s="21"/>
      <c r="G352" s="21"/>
      <c r="H352" s="21"/>
      <c r="I352" s="21">
        <f t="shared" si="74"/>
        <v>0</v>
      </c>
      <c r="J352" s="21">
        <f t="shared" si="75"/>
        <v>0</v>
      </c>
      <c r="K352" s="21">
        <f t="shared" si="76"/>
        <v>0</v>
      </c>
      <c r="L352" s="22">
        <f t="shared" si="77"/>
        <v>0</v>
      </c>
    </row>
    <row r="353" spans="1:12" ht="25.5">
      <c r="A353" s="16" t="s">
        <v>702</v>
      </c>
      <c r="B353" s="17" t="s">
        <v>1089</v>
      </c>
      <c r="C353" s="18" t="s">
        <v>703</v>
      </c>
      <c r="D353" s="19" t="s">
        <v>14</v>
      </c>
      <c r="E353" s="21">
        <v>11</v>
      </c>
      <c r="F353" s="21"/>
      <c r="G353" s="21"/>
      <c r="H353" s="21"/>
      <c r="I353" s="21">
        <f t="shared" si="74"/>
        <v>0</v>
      </c>
      <c r="J353" s="21">
        <f t="shared" si="75"/>
        <v>0</v>
      </c>
      <c r="K353" s="21">
        <f t="shared" si="76"/>
        <v>0</v>
      </c>
      <c r="L353" s="22">
        <f t="shared" si="77"/>
        <v>0</v>
      </c>
    </row>
    <row r="354" spans="1:12" ht="25.5">
      <c r="A354" s="16" t="s">
        <v>704</v>
      </c>
      <c r="B354" s="17" t="s">
        <v>1090</v>
      </c>
      <c r="C354" s="18" t="s">
        <v>705</v>
      </c>
      <c r="D354" s="19" t="s">
        <v>14</v>
      </c>
      <c r="E354" s="21">
        <v>11</v>
      </c>
      <c r="F354" s="21"/>
      <c r="G354" s="21"/>
      <c r="H354" s="21"/>
      <c r="I354" s="21">
        <f t="shared" si="74"/>
        <v>0</v>
      </c>
      <c r="J354" s="21">
        <f t="shared" si="75"/>
        <v>0</v>
      </c>
      <c r="K354" s="21">
        <f t="shared" si="76"/>
        <v>0</v>
      </c>
      <c r="L354" s="22">
        <f t="shared" si="77"/>
        <v>0</v>
      </c>
    </row>
    <row r="355" spans="1:12" ht="25.5">
      <c r="A355" s="16" t="s">
        <v>706</v>
      </c>
      <c r="B355" s="17" t="s">
        <v>1091</v>
      </c>
      <c r="C355" s="18" t="s">
        <v>707</v>
      </c>
      <c r="D355" s="19" t="s">
        <v>14</v>
      </c>
      <c r="E355" s="21">
        <v>3</v>
      </c>
      <c r="F355" s="21"/>
      <c r="G355" s="21"/>
      <c r="H355" s="21"/>
      <c r="I355" s="21">
        <f t="shared" si="74"/>
        <v>0</v>
      </c>
      <c r="J355" s="21">
        <f t="shared" si="75"/>
        <v>0</v>
      </c>
      <c r="K355" s="21">
        <f t="shared" si="76"/>
        <v>0</v>
      </c>
      <c r="L355" s="22">
        <f t="shared" si="77"/>
        <v>0</v>
      </c>
    </row>
    <row r="356" spans="1:12" ht="25.5">
      <c r="A356" s="16" t="s">
        <v>708</v>
      </c>
      <c r="B356" s="17" t="s">
        <v>1092</v>
      </c>
      <c r="C356" s="18" t="s">
        <v>709</v>
      </c>
      <c r="D356" s="19" t="s">
        <v>14</v>
      </c>
      <c r="E356" s="21">
        <v>1</v>
      </c>
      <c r="F356" s="21"/>
      <c r="G356" s="21"/>
      <c r="H356" s="21"/>
      <c r="I356" s="21">
        <f t="shared" si="74"/>
        <v>0</v>
      </c>
      <c r="J356" s="21">
        <f t="shared" si="75"/>
        <v>0</v>
      </c>
      <c r="K356" s="21">
        <f t="shared" si="76"/>
        <v>0</v>
      </c>
      <c r="L356" s="22">
        <f t="shared" si="77"/>
        <v>0</v>
      </c>
    </row>
    <row r="357" spans="1:12" ht="25.5">
      <c r="A357" s="16" t="s">
        <v>710</v>
      </c>
      <c r="B357" s="17" t="s">
        <v>1093</v>
      </c>
      <c r="C357" s="18" t="s">
        <v>265</v>
      </c>
      <c r="D357" s="19" t="s">
        <v>14</v>
      </c>
      <c r="E357" s="21">
        <v>1</v>
      </c>
      <c r="F357" s="21"/>
      <c r="G357" s="21"/>
      <c r="H357" s="21"/>
      <c r="I357" s="21">
        <f t="shared" si="74"/>
        <v>0</v>
      </c>
      <c r="J357" s="21">
        <f t="shared" si="75"/>
        <v>0</v>
      </c>
      <c r="K357" s="21">
        <f t="shared" si="76"/>
        <v>0</v>
      </c>
      <c r="L357" s="22">
        <f t="shared" si="77"/>
        <v>0</v>
      </c>
    </row>
    <row r="358" spans="1:12" ht="24">
      <c r="A358" s="16" t="s">
        <v>1274</v>
      </c>
      <c r="B358" s="17" t="s">
        <v>1242</v>
      </c>
      <c r="C358" s="18" t="s">
        <v>1241</v>
      </c>
      <c r="D358" s="19" t="s">
        <v>14</v>
      </c>
      <c r="E358" s="21">
        <v>2</v>
      </c>
      <c r="F358" s="21"/>
      <c r="G358" s="21"/>
      <c r="H358" s="21"/>
      <c r="I358" s="21">
        <f t="shared" si="74"/>
        <v>0</v>
      </c>
      <c r="J358" s="21">
        <f t="shared" si="75"/>
        <v>0</v>
      </c>
      <c r="K358" s="21">
        <f t="shared" si="76"/>
        <v>0</v>
      </c>
      <c r="L358" s="22">
        <f t="shared" si="77"/>
        <v>0</v>
      </c>
    </row>
    <row r="359" spans="1:12" ht="25.5">
      <c r="A359" s="16" t="s">
        <v>1275</v>
      </c>
      <c r="B359" s="17" t="s">
        <v>272</v>
      </c>
      <c r="C359" s="18" t="s">
        <v>273</v>
      </c>
      <c r="D359" s="19" t="s">
        <v>14</v>
      </c>
      <c r="E359" s="21">
        <v>1</v>
      </c>
      <c r="F359" s="21"/>
      <c r="G359" s="21"/>
      <c r="H359" s="21"/>
      <c r="I359" s="21">
        <f t="shared" si="74"/>
        <v>0</v>
      </c>
      <c r="J359" s="21">
        <f t="shared" si="75"/>
        <v>0</v>
      </c>
      <c r="K359" s="21">
        <f t="shared" si="76"/>
        <v>0</v>
      </c>
      <c r="L359" s="22">
        <f t="shared" si="77"/>
        <v>0</v>
      </c>
    </row>
    <row r="360" spans="1:12" ht="38.25">
      <c r="A360" s="16" t="s">
        <v>1276</v>
      </c>
      <c r="B360" s="17" t="s">
        <v>1350</v>
      </c>
      <c r="C360" s="18" t="s">
        <v>278</v>
      </c>
      <c r="D360" s="19" t="s">
        <v>31</v>
      </c>
      <c r="E360" s="21">
        <v>16</v>
      </c>
      <c r="F360" s="21"/>
      <c r="G360" s="96"/>
      <c r="H360" s="96"/>
      <c r="I360" s="96">
        <f t="shared" si="74"/>
        <v>0</v>
      </c>
      <c r="J360" s="96">
        <f t="shared" si="75"/>
        <v>0</v>
      </c>
      <c r="K360" s="21">
        <f t="shared" si="76"/>
        <v>0</v>
      </c>
      <c r="L360" s="22">
        <f t="shared" si="77"/>
        <v>0</v>
      </c>
    </row>
    <row r="361" spans="1:12" ht="25.5">
      <c r="A361" s="16" t="s">
        <v>1277</v>
      </c>
      <c r="B361" s="17" t="s">
        <v>275</v>
      </c>
      <c r="C361" s="18" t="s">
        <v>276</v>
      </c>
      <c r="D361" s="19" t="s">
        <v>31</v>
      </c>
      <c r="E361" s="21">
        <v>52</v>
      </c>
      <c r="F361" s="21"/>
      <c r="G361" s="21"/>
      <c r="H361" s="21"/>
      <c r="I361" s="21">
        <f t="shared" si="74"/>
        <v>0</v>
      </c>
      <c r="J361" s="21">
        <f t="shared" si="75"/>
        <v>0</v>
      </c>
      <c r="K361" s="21">
        <f t="shared" si="76"/>
        <v>0</v>
      </c>
      <c r="L361" s="22">
        <f t="shared" si="77"/>
        <v>0</v>
      </c>
    </row>
    <row r="362" spans="1:12" ht="25.5">
      <c r="A362" s="16" t="s">
        <v>1278</v>
      </c>
      <c r="B362" s="17" t="s">
        <v>1094</v>
      </c>
      <c r="C362" s="18" t="s">
        <v>280</v>
      </c>
      <c r="D362" s="19" t="s">
        <v>31</v>
      </c>
      <c r="E362" s="21">
        <v>155</v>
      </c>
      <c r="F362" s="21"/>
      <c r="G362" s="21"/>
      <c r="H362" s="21"/>
      <c r="I362" s="21">
        <f t="shared" si="74"/>
        <v>0</v>
      </c>
      <c r="J362" s="21">
        <f t="shared" si="75"/>
        <v>0</v>
      </c>
      <c r="K362" s="21">
        <f t="shared" si="76"/>
        <v>0</v>
      </c>
      <c r="L362" s="22">
        <f t="shared" si="77"/>
        <v>0</v>
      </c>
    </row>
    <row r="363" spans="1:12" ht="39" customHeight="1">
      <c r="A363" s="16" t="s">
        <v>1279</v>
      </c>
      <c r="B363" s="17" t="s">
        <v>284</v>
      </c>
      <c r="C363" s="18" t="s">
        <v>711</v>
      </c>
      <c r="D363" s="19" t="s">
        <v>14</v>
      </c>
      <c r="E363" s="21">
        <v>11</v>
      </c>
      <c r="F363" s="21"/>
      <c r="G363" s="21"/>
      <c r="H363" s="21"/>
      <c r="I363" s="21">
        <f t="shared" si="74"/>
        <v>0</v>
      </c>
      <c r="J363" s="21">
        <f t="shared" si="75"/>
        <v>0</v>
      </c>
      <c r="K363" s="21">
        <f t="shared" si="76"/>
        <v>0</v>
      </c>
      <c r="L363" s="22">
        <f t="shared" si="77"/>
        <v>0</v>
      </c>
    </row>
    <row r="364" spans="1:12" ht="25.5">
      <c r="A364" s="16" t="s">
        <v>1280</v>
      </c>
      <c r="B364" s="17" t="s">
        <v>287</v>
      </c>
      <c r="C364" s="18" t="s">
        <v>288</v>
      </c>
      <c r="D364" s="19" t="s">
        <v>14</v>
      </c>
      <c r="E364" s="21">
        <v>60</v>
      </c>
      <c r="F364" s="21"/>
      <c r="G364" s="21"/>
      <c r="H364" s="21"/>
      <c r="I364" s="21">
        <f t="shared" si="74"/>
        <v>0</v>
      </c>
      <c r="J364" s="21">
        <f t="shared" si="75"/>
        <v>0</v>
      </c>
      <c r="K364" s="21">
        <f t="shared" si="76"/>
        <v>0</v>
      </c>
      <c r="L364" s="22">
        <f t="shared" si="77"/>
        <v>0</v>
      </c>
    </row>
    <row r="365" spans="1:12" ht="25.5">
      <c r="A365" s="16" t="s">
        <v>1281</v>
      </c>
      <c r="B365" s="17" t="s">
        <v>290</v>
      </c>
      <c r="C365" s="18" t="s">
        <v>291</v>
      </c>
      <c r="D365" s="19" t="s">
        <v>14</v>
      </c>
      <c r="E365" s="21">
        <v>39</v>
      </c>
      <c r="F365" s="21"/>
      <c r="G365" s="21"/>
      <c r="H365" s="21"/>
      <c r="I365" s="21">
        <f t="shared" si="74"/>
        <v>0</v>
      </c>
      <c r="J365" s="21">
        <f t="shared" si="75"/>
        <v>0</v>
      </c>
      <c r="K365" s="21">
        <f t="shared" si="76"/>
        <v>0</v>
      </c>
      <c r="L365" s="22">
        <f t="shared" si="77"/>
        <v>0</v>
      </c>
    </row>
    <row r="366" spans="1:12" ht="38.25">
      <c r="A366" s="16" t="s">
        <v>1282</v>
      </c>
      <c r="B366" s="17" t="s">
        <v>293</v>
      </c>
      <c r="C366" s="18" t="s">
        <v>294</v>
      </c>
      <c r="D366" s="19" t="s">
        <v>14</v>
      </c>
      <c r="E366" s="21">
        <v>66</v>
      </c>
      <c r="F366" s="21"/>
      <c r="G366" s="21"/>
      <c r="H366" s="21"/>
      <c r="I366" s="21">
        <f t="shared" si="74"/>
        <v>0</v>
      </c>
      <c r="J366" s="21">
        <f t="shared" si="75"/>
        <v>0</v>
      </c>
      <c r="K366" s="21">
        <f t="shared" si="76"/>
        <v>0</v>
      </c>
      <c r="L366" s="22">
        <f t="shared" si="77"/>
        <v>0</v>
      </c>
    </row>
    <row r="367" spans="1:12" ht="25.5">
      <c r="A367" s="16" t="s">
        <v>1283</v>
      </c>
      <c r="B367" s="17" t="s">
        <v>296</v>
      </c>
      <c r="C367" s="18" t="s">
        <v>297</v>
      </c>
      <c r="D367" s="19" t="s">
        <v>14</v>
      </c>
      <c r="E367" s="21">
        <v>49</v>
      </c>
      <c r="F367" s="21"/>
      <c r="G367" s="21"/>
      <c r="H367" s="21"/>
      <c r="I367" s="21">
        <f t="shared" si="74"/>
        <v>0</v>
      </c>
      <c r="J367" s="21">
        <f t="shared" si="75"/>
        <v>0</v>
      </c>
      <c r="K367" s="21">
        <f t="shared" si="76"/>
        <v>0</v>
      </c>
      <c r="L367" s="22">
        <f t="shared" si="77"/>
        <v>0</v>
      </c>
    </row>
    <row r="368" spans="1:12" ht="38.25">
      <c r="A368" s="16" t="s">
        <v>1284</v>
      </c>
      <c r="B368" s="17" t="s">
        <v>299</v>
      </c>
      <c r="C368" s="18" t="s">
        <v>300</v>
      </c>
      <c r="D368" s="19" t="s">
        <v>14</v>
      </c>
      <c r="E368" s="21">
        <v>1</v>
      </c>
      <c r="F368" s="21"/>
      <c r="G368" s="21"/>
      <c r="H368" s="21"/>
      <c r="I368" s="21">
        <f t="shared" si="74"/>
        <v>0</v>
      </c>
      <c r="J368" s="21">
        <f t="shared" si="75"/>
        <v>0</v>
      </c>
      <c r="K368" s="21">
        <f t="shared" si="76"/>
        <v>0</v>
      </c>
      <c r="L368" s="22">
        <f t="shared" si="77"/>
        <v>0</v>
      </c>
    </row>
    <row r="369" spans="1:12" ht="38.25">
      <c r="A369" s="16" t="s">
        <v>1285</v>
      </c>
      <c r="B369" s="17" t="s">
        <v>302</v>
      </c>
      <c r="C369" s="18" t="s">
        <v>303</v>
      </c>
      <c r="D369" s="19" t="s">
        <v>14</v>
      </c>
      <c r="E369" s="21">
        <v>7</v>
      </c>
      <c r="F369" s="21"/>
      <c r="G369" s="21"/>
      <c r="H369" s="21"/>
      <c r="I369" s="21">
        <f t="shared" si="74"/>
        <v>0</v>
      </c>
      <c r="J369" s="21">
        <f t="shared" si="75"/>
        <v>0</v>
      </c>
      <c r="K369" s="21">
        <f t="shared" si="76"/>
        <v>0</v>
      </c>
      <c r="L369" s="22">
        <f t="shared" si="77"/>
        <v>0</v>
      </c>
    </row>
    <row r="370" spans="1:12" ht="38.25">
      <c r="A370" s="16" t="s">
        <v>1286</v>
      </c>
      <c r="B370" s="17" t="s">
        <v>305</v>
      </c>
      <c r="C370" s="18" t="s">
        <v>306</v>
      </c>
      <c r="D370" s="19" t="s">
        <v>14</v>
      </c>
      <c r="E370" s="21">
        <v>4</v>
      </c>
      <c r="F370" s="21"/>
      <c r="G370" s="21"/>
      <c r="H370" s="21"/>
      <c r="I370" s="21">
        <f t="shared" si="74"/>
        <v>0</v>
      </c>
      <c r="J370" s="21">
        <f t="shared" si="75"/>
        <v>0</v>
      </c>
      <c r="K370" s="21">
        <f t="shared" si="76"/>
        <v>0</v>
      </c>
      <c r="L370" s="22">
        <f t="shared" si="77"/>
        <v>0</v>
      </c>
    </row>
    <row r="371" spans="1:12" ht="25.5">
      <c r="A371" s="16" t="s">
        <v>1287</v>
      </c>
      <c r="B371" s="17" t="s">
        <v>1095</v>
      </c>
      <c r="C371" s="18" t="s">
        <v>308</v>
      </c>
      <c r="D371" s="19" t="s">
        <v>14</v>
      </c>
      <c r="E371" s="21">
        <v>15</v>
      </c>
      <c r="F371" s="21"/>
      <c r="G371" s="21"/>
      <c r="H371" s="21"/>
      <c r="I371" s="21">
        <f t="shared" si="74"/>
        <v>0</v>
      </c>
      <c r="J371" s="21">
        <f t="shared" si="75"/>
        <v>0</v>
      </c>
      <c r="K371" s="21">
        <f t="shared" si="76"/>
        <v>0</v>
      </c>
      <c r="L371" s="22">
        <f t="shared" si="77"/>
        <v>0</v>
      </c>
    </row>
    <row r="372" spans="1:12" ht="25.5">
      <c r="A372" s="16" t="s">
        <v>1288</v>
      </c>
      <c r="B372" s="17" t="s">
        <v>1096</v>
      </c>
      <c r="C372" s="18" t="s">
        <v>310</v>
      </c>
      <c r="D372" s="19" t="s">
        <v>14</v>
      </c>
      <c r="E372" s="21">
        <v>4</v>
      </c>
      <c r="F372" s="21"/>
      <c r="G372" s="21"/>
      <c r="H372" s="21"/>
      <c r="I372" s="21">
        <f t="shared" si="74"/>
        <v>0</v>
      </c>
      <c r="J372" s="21">
        <f t="shared" si="75"/>
        <v>0</v>
      </c>
      <c r="K372" s="21">
        <f t="shared" si="76"/>
        <v>0</v>
      </c>
      <c r="L372" s="22">
        <f t="shared" si="77"/>
        <v>0</v>
      </c>
    </row>
    <row r="373" spans="1:12" ht="25.5">
      <c r="A373" s="16" t="s">
        <v>1289</v>
      </c>
      <c r="B373" s="17" t="s">
        <v>1097</v>
      </c>
      <c r="C373" s="18" t="s">
        <v>712</v>
      </c>
      <c r="D373" s="19" t="s">
        <v>14</v>
      </c>
      <c r="E373" s="21">
        <v>1</v>
      </c>
      <c r="F373" s="21"/>
      <c r="G373" s="21"/>
      <c r="H373" s="21"/>
      <c r="I373" s="21">
        <f t="shared" si="74"/>
        <v>0</v>
      </c>
      <c r="J373" s="21">
        <f t="shared" si="75"/>
        <v>0</v>
      </c>
      <c r="K373" s="21">
        <f t="shared" si="76"/>
        <v>0</v>
      </c>
      <c r="L373" s="22">
        <f t="shared" si="77"/>
        <v>0</v>
      </c>
    </row>
    <row r="374" spans="1:12" ht="25.5">
      <c r="A374" s="16" t="s">
        <v>1290</v>
      </c>
      <c r="B374" s="17" t="s">
        <v>316</v>
      </c>
      <c r="C374" s="18" t="s">
        <v>317</v>
      </c>
      <c r="D374" s="19" t="s">
        <v>14</v>
      </c>
      <c r="E374" s="21">
        <v>21</v>
      </c>
      <c r="F374" s="21"/>
      <c r="G374" s="21"/>
      <c r="H374" s="21"/>
      <c r="I374" s="21">
        <f t="shared" si="74"/>
        <v>0</v>
      </c>
      <c r="J374" s="21">
        <f t="shared" si="75"/>
        <v>0</v>
      </c>
      <c r="K374" s="21">
        <f t="shared" si="76"/>
        <v>0</v>
      </c>
      <c r="L374" s="22">
        <f t="shared" si="77"/>
        <v>0</v>
      </c>
    </row>
    <row r="375" spans="1:12" ht="25.5">
      <c r="A375" s="16" t="s">
        <v>1291</v>
      </c>
      <c r="B375" s="17" t="s">
        <v>319</v>
      </c>
      <c r="C375" s="18" t="s">
        <v>320</v>
      </c>
      <c r="D375" s="19" t="s">
        <v>14</v>
      </c>
      <c r="E375" s="21">
        <v>39</v>
      </c>
      <c r="F375" s="21"/>
      <c r="G375" s="21"/>
      <c r="H375" s="21"/>
      <c r="I375" s="21">
        <f t="shared" si="74"/>
        <v>0</v>
      </c>
      <c r="J375" s="21">
        <f t="shared" si="75"/>
        <v>0</v>
      </c>
      <c r="K375" s="21">
        <f t="shared" si="76"/>
        <v>0</v>
      </c>
      <c r="L375" s="22">
        <f t="shared" si="77"/>
        <v>0</v>
      </c>
    </row>
    <row r="376" spans="1:12" ht="25.5">
      <c r="A376" s="16" t="s">
        <v>1292</v>
      </c>
      <c r="B376" s="17" t="s">
        <v>322</v>
      </c>
      <c r="C376" s="18" t="s">
        <v>323</v>
      </c>
      <c r="D376" s="19" t="s">
        <v>14</v>
      </c>
      <c r="E376" s="21">
        <v>11</v>
      </c>
      <c r="F376" s="21"/>
      <c r="G376" s="21"/>
      <c r="H376" s="21"/>
      <c r="I376" s="21">
        <f t="shared" si="74"/>
        <v>0</v>
      </c>
      <c r="J376" s="21">
        <f t="shared" si="75"/>
        <v>0</v>
      </c>
      <c r="K376" s="21">
        <f t="shared" si="76"/>
        <v>0</v>
      </c>
      <c r="L376" s="22">
        <f t="shared" si="77"/>
        <v>0</v>
      </c>
    </row>
    <row r="377" spans="1:12">
      <c r="A377" s="16"/>
      <c r="B377" s="17"/>
      <c r="C377" s="18"/>
      <c r="D377" s="19"/>
      <c r="E377" s="21"/>
      <c r="F377" s="21"/>
      <c r="G377" s="21"/>
      <c r="H377" s="21"/>
      <c r="I377" s="21"/>
      <c r="J377" s="21"/>
      <c r="K377" s="21"/>
      <c r="L377" s="22"/>
    </row>
    <row r="378" spans="1:12">
      <c r="A378" s="35" t="s">
        <v>713</v>
      </c>
      <c r="B378" s="36"/>
      <c r="C378" s="37" t="s">
        <v>351</v>
      </c>
      <c r="D378" s="37"/>
      <c r="E378" s="64"/>
      <c r="F378" s="37"/>
      <c r="G378" s="37"/>
      <c r="H378" s="37"/>
      <c r="I378" s="37"/>
      <c r="J378" s="64">
        <f>J379+J380+J381</f>
        <v>0</v>
      </c>
      <c r="K378" s="64">
        <f>K379+K380+K381</f>
        <v>0</v>
      </c>
      <c r="L378" s="65">
        <f>L379+L380+L381</f>
        <v>0</v>
      </c>
    </row>
    <row r="379" spans="1:12" ht="38.25">
      <c r="A379" s="16" t="s">
        <v>714</v>
      </c>
      <c r="B379" s="17" t="s">
        <v>353</v>
      </c>
      <c r="C379" s="18" t="s">
        <v>354</v>
      </c>
      <c r="D379" s="19" t="s">
        <v>14</v>
      </c>
      <c r="E379" s="21">
        <v>13</v>
      </c>
      <c r="F379" s="21"/>
      <c r="G379" s="21"/>
      <c r="H379" s="21"/>
      <c r="I379" s="21">
        <f>TRUNC(F379 * (1 + 25.03 / 100), 2)</f>
        <v>0</v>
      </c>
      <c r="J379" s="21">
        <f>TRUNC(E379 * G379, 2)</f>
        <v>0</v>
      </c>
      <c r="K379" s="21">
        <f>L379 - J379</f>
        <v>0</v>
      </c>
      <c r="L379" s="22">
        <f>TRUNC(E379 * I379, 2)</f>
        <v>0</v>
      </c>
    </row>
    <row r="380" spans="1:12" ht="25.5">
      <c r="A380" s="16" t="s">
        <v>715</v>
      </c>
      <c r="B380" s="17" t="s">
        <v>1098</v>
      </c>
      <c r="C380" s="18" t="s">
        <v>360</v>
      </c>
      <c r="D380" s="19" t="s">
        <v>31</v>
      </c>
      <c r="E380" s="21">
        <v>4</v>
      </c>
      <c r="F380" s="21"/>
      <c r="G380" s="21"/>
      <c r="H380" s="21"/>
      <c r="I380" s="21">
        <f>TRUNC(F380 * (1 + 25.03 / 100), 2)</f>
        <v>0</v>
      </c>
      <c r="J380" s="21">
        <f>TRUNC(E380 * G380, 2)</f>
        <v>0</v>
      </c>
      <c r="K380" s="21">
        <f>L380 - J380</f>
        <v>0</v>
      </c>
      <c r="L380" s="22">
        <f>TRUNC(E380 * I380, 2)</f>
        <v>0</v>
      </c>
    </row>
    <row r="381" spans="1:12" ht="25.5">
      <c r="A381" s="16" t="s">
        <v>716</v>
      </c>
      <c r="B381" s="17" t="s">
        <v>1099</v>
      </c>
      <c r="C381" s="18" t="s">
        <v>369</v>
      </c>
      <c r="D381" s="19" t="s">
        <v>31</v>
      </c>
      <c r="E381" s="21">
        <v>7</v>
      </c>
      <c r="F381" s="21"/>
      <c r="G381" s="21"/>
      <c r="H381" s="21"/>
      <c r="I381" s="21">
        <f>TRUNC(F381 * (1 + 25.03 / 100), 2)</f>
        <v>0</v>
      </c>
      <c r="J381" s="21">
        <f>TRUNC(E381 * G381, 2)</f>
        <v>0</v>
      </c>
      <c r="K381" s="21">
        <f>L381 - J381</f>
        <v>0</v>
      </c>
      <c r="L381" s="22">
        <f>TRUNC(E381 * I381, 2)</f>
        <v>0</v>
      </c>
    </row>
    <row r="382" spans="1:12">
      <c r="A382" s="16"/>
      <c r="B382" s="17"/>
      <c r="C382" s="18"/>
      <c r="D382" s="19"/>
      <c r="E382" s="21"/>
      <c r="F382" s="21"/>
      <c r="G382" s="21"/>
      <c r="H382" s="21"/>
      <c r="I382" s="21"/>
      <c r="J382" s="21"/>
      <c r="K382" s="21"/>
      <c r="L382" s="22"/>
    </row>
    <row r="383" spans="1:12">
      <c r="A383" s="35" t="s">
        <v>717</v>
      </c>
      <c r="B383" s="36"/>
      <c r="C383" s="37" t="s">
        <v>718</v>
      </c>
      <c r="D383" s="37"/>
      <c r="E383" s="64"/>
      <c r="F383" s="37"/>
      <c r="G383" s="37"/>
      <c r="H383" s="37"/>
      <c r="I383" s="37"/>
      <c r="J383" s="64">
        <f>J384+J385+J386+J387+J388</f>
        <v>0</v>
      </c>
      <c r="K383" s="64">
        <f>K384+K385+K386+K387+K388</f>
        <v>0</v>
      </c>
      <c r="L383" s="65">
        <f>L384+L385+L386+L387+L388</f>
        <v>0</v>
      </c>
    </row>
    <row r="384" spans="1:12" ht="38.25">
      <c r="A384" s="16" t="s">
        <v>719</v>
      </c>
      <c r="B384" s="17" t="s">
        <v>376</v>
      </c>
      <c r="C384" s="18" t="s">
        <v>377</v>
      </c>
      <c r="D384" s="19" t="s">
        <v>31</v>
      </c>
      <c r="E384" s="21">
        <v>16</v>
      </c>
      <c r="F384" s="21"/>
      <c r="G384" s="21"/>
      <c r="H384" s="21"/>
      <c r="I384" s="21">
        <f>TRUNC(F384 * (1 + 25.03 / 100), 2)</f>
        <v>0</v>
      </c>
      <c r="J384" s="21">
        <f>TRUNC(E384 * G384, 2)</f>
        <v>0</v>
      </c>
      <c r="K384" s="21">
        <f>L384 - J384</f>
        <v>0</v>
      </c>
      <c r="L384" s="22">
        <f>TRUNC(E384 * I384, 2)</f>
        <v>0</v>
      </c>
    </row>
    <row r="385" spans="1:12">
      <c r="A385" s="16" t="s">
        <v>720</v>
      </c>
      <c r="B385" s="17" t="s">
        <v>385</v>
      </c>
      <c r="C385" s="18" t="s">
        <v>386</v>
      </c>
      <c r="D385" s="19" t="s">
        <v>38</v>
      </c>
      <c r="E385" s="21">
        <v>5</v>
      </c>
      <c r="F385" s="21"/>
      <c r="G385" s="21"/>
      <c r="H385" s="21"/>
      <c r="I385" s="21">
        <f>TRUNC(F385 * (1 + 25.03 / 100), 2)</f>
        <v>0</v>
      </c>
      <c r="J385" s="21">
        <f>TRUNC(E385 * G385, 2)</f>
        <v>0</v>
      </c>
      <c r="K385" s="21">
        <f>L385 - J385</f>
        <v>0</v>
      </c>
      <c r="L385" s="22">
        <f>TRUNC(E385 * I385, 2)</f>
        <v>0</v>
      </c>
    </row>
    <row r="386" spans="1:12">
      <c r="A386" s="16" t="s">
        <v>721</v>
      </c>
      <c r="B386" s="17" t="s">
        <v>388</v>
      </c>
      <c r="C386" s="18" t="s">
        <v>389</v>
      </c>
      <c r="D386" s="19" t="s">
        <v>38</v>
      </c>
      <c r="E386" s="21">
        <v>4</v>
      </c>
      <c r="F386" s="21"/>
      <c r="G386" s="21"/>
      <c r="H386" s="21"/>
      <c r="I386" s="21">
        <f>TRUNC(F386 * (1 + 25.03 / 100), 2)</f>
        <v>0</v>
      </c>
      <c r="J386" s="21">
        <f>TRUNC(E386 * G386, 2)</f>
        <v>0</v>
      </c>
      <c r="K386" s="21">
        <f>L386 - J386</f>
        <v>0</v>
      </c>
      <c r="L386" s="22">
        <f>TRUNC(E386 * I386, 2)</f>
        <v>0</v>
      </c>
    </row>
    <row r="387" spans="1:12">
      <c r="A387" s="16" t="s">
        <v>722</v>
      </c>
      <c r="B387" s="17" t="s">
        <v>391</v>
      </c>
      <c r="C387" s="18" t="s">
        <v>392</v>
      </c>
      <c r="D387" s="19" t="s">
        <v>38</v>
      </c>
      <c r="E387" s="21">
        <v>3</v>
      </c>
      <c r="F387" s="21"/>
      <c r="G387" s="21"/>
      <c r="H387" s="21"/>
      <c r="I387" s="21">
        <f>TRUNC(F387 * (1 + 25.03 / 100), 2)</f>
        <v>0</v>
      </c>
      <c r="J387" s="21">
        <f>TRUNC(E387 * G387, 2)</f>
        <v>0</v>
      </c>
      <c r="K387" s="21">
        <f>L387 - J387</f>
        <v>0</v>
      </c>
      <c r="L387" s="22">
        <f>TRUNC(E387 * I387, 2)</f>
        <v>0</v>
      </c>
    </row>
    <row r="388" spans="1:12" ht="38.25">
      <c r="A388" s="16" t="s">
        <v>723</v>
      </c>
      <c r="B388" s="17" t="s">
        <v>1100</v>
      </c>
      <c r="C388" s="18" t="s">
        <v>398</v>
      </c>
      <c r="D388" s="19" t="s">
        <v>14</v>
      </c>
      <c r="E388" s="21">
        <v>4</v>
      </c>
      <c r="F388" s="21"/>
      <c r="G388" s="21"/>
      <c r="H388" s="21"/>
      <c r="I388" s="21">
        <f>TRUNC(F388 * (1 + 25.03 / 100), 2)</f>
        <v>0</v>
      </c>
      <c r="J388" s="21">
        <f>TRUNC(E388 * G388, 2)</f>
        <v>0</v>
      </c>
      <c r="K388" s="21">
        <f>L388 - J388</f>
        <v>0</v>
      </c>
      <c r="L388" s="22">
        <f>TRUNC(E388 * I388, 2)</f>
        <v>0</v>
      </c>
    </row>
    <row r="389" spans="1:12">
      <c r="A389" s="16"/>
      <c r="B389" s="17"/>
      <c r="C389" s="18"/>
      <c r="D389" s="19"/>
      <c r="E389" s="21"/>
      <c r="F389" s="21"/>
      <c r="G389" s="21"/>
      <c r="H389" s="21"/>
      <c r="I389" s="21"/>
      <c r="J389" s="21"/>
      <c r="K389" s="21"/>
      <c r="L389" s="22"/>
    </row>
    <row r="390" spans="1:12">
      <c r="A390" s="35" t="s">
        <v>724</v>
      </c>
      <c r="B390" s="36"/>
      <c r="C390" s="37" t="s">
        <v>725</v>
      </c>
      <c r="D390" s="37"/>
      <c r="E390" s="64"/>
      <c r="F390" s="37"/>
      <c r="G390" s="37"/>
      <c r="H390" s="37"/>
      <c r="I390" s="37"/>
      <c r="J390" s="64">
        <f>J391+J392+J393+J394+J395+J396+J397+J398+J399+J400+J401</f>
        <v>0</v>
      </c>
      <c r="K390" s="64">
        <f>K391+K392+K393+K394+K395+K396+K397+K398+K399+K400+K401</f>
        <v>0</v>
      </c>
      <c r="L390" s="65">
        <f>L391+L392+L393+L394+L395+L396+L397+L398+L399+L400+L401</f>
        <v>0</v>
      </c>
    </row>
    <row r="391" spans="1:12" ht="38.25">
      <c r="A391" s="16" t="s">
        <v>726</v>
      </c>
      <c r="B391" s="17" t="s">
        <v>1101</v>
      </c>
      <c r="C391" s="18" t="s">
        <v>406</v>
      </c>
      <c r="D391" s="19" t="s">
        <v>31</v>
      </c>
      <c r="E391" s="21">
        <v>4</v>
      </c>
      <c r="F391" s="21"/>
      <c r="G391" s="21"/>
      <c r="H391" s="21"/>
      <c r="I391" s="21">
        <f t="shared" ref="I391:I401" si="78">TRUNC(F391 * (1 + 25.03 / 100), 2)</f>
        <v>0</v>
      </c>
      <c r="J391" s="21">
        <f t="shared" ref="J391:J401" si="79">TRUNC(E391 * G391, 2)</f>
        <v>0</v>
      </c>
      <c r="K391" s="21">
        <f t="shared" ref="K391:K401" si="80">L391 - J391</f>
        <v>0</v>
      </c>
      <c r="L391" s="22">
        <f t="shared" ref="L391:L401" si="81">TRUNC(E391 * I391, 2)</f>
        <v>0</v>
      </c>
    </row>
    <row r="392" spans="1:12" ht="38.25">
      <c r="A392" s="16" t="s">
        <v>727</v>
      </c>
      <c r="B392" s="17" t="s">
        <v>411</v>
      </c>
      <c r="C392" s="18" t="s">
        <v>412</v>
      </c>
      <c r="D392" s="19" t="s">
        <v>14</v>
      </c>
      <c r="E392" s="21">
        <v>1</v>
      </c>
      <c r="F392" s="21"/>
      <c r="G392" s="21"/>
      <c r="H392" s="21"/>
      <c r="I392" s="21">
        <f t="shared" si="78"/>
        <v>0</v>
      </c>
      <c r="J392" s="21">
        <f t="shared" si="79"/>
        <v>0</v>
      </c>
      <c r="K392" s="21">
        <f t="shared" si="80"/>
        <v>0</v>
      </c>
      <c r="L392" s="22">
        <f t="shared" si="81"/>
        <v>0</v>
      </c>
    </row>
    <row r="393" spans="1:12" ht="25.5">
      <c r="A393" s="16" t="s">
        <v>728</v>
      </c>
      <c r="B393" s="17" t="s">
        <v>417</v>
      </c>
      <c r="C393" s="18" t="s">
        <v>418</v>
      </c>
      <c r="D393" s="19" t="s">
        <v>14</v>
      </c>
      <c r="E393" s="21">
        <v>2</v>
      </c>
      <c r="F393" s="21"/>
      <c r="G393" s="21"/>
      <c r="H393" s="21"/>
      <c r="I393" s="21">
        <f t="shared" si="78"/>
        <v>0</v>
      </c>
      <c r="J393" s="21">
        <f t="shared" si="79"/>
        <v>0</v>
      </c>
      <c r="K393" s="21">
        <f t="shared" si="80"/>
        <v>0</v>
      </c>
      <c r="L393" s="22">
        <f t="shared" si="81"/>
        <v>0</v>
      </c>
    </row>
    <row r="394" spans="1:12" ht="25.5">
      <c r="A394" s="16" t="s">
        <v>729</v>
      </c>
      <c r="B394" s="17" t="s">
        <v>348</v>
      </c>
      <c r="C394" s="18" t="s">
        <v>349</v>
      </c>
      <c r="D394" s="19" t="s">
        <v>14</v>
      </c>
      <c r="E394" s="21">
        <v>2</v>
      </c>
      <c r="F394" s="21"/>
      <c r="G394" s="21"/>
      <c r="H394" s="21"/>
      <c r="I394" s="21">
        <f t="shared" si="78"/>
        <v>0</v>
      </c>
      <c r="J394" s="21">
        <f t="shared" si="79"/>
        <v>0</v>
      </c>
      <c r="K394" s="21">
        <f t="shared" si="80"/>
        <v>0</v>
      </c>
      <c r="L394" s="22">
        <f t="shared" si="81"/>
        <v>0</v>
      </c>
    </row>
    <row r="395" spans="1:12" ht="25.5">
      <c r="A395" s="16" t="s">
        <v>730</v>
      </c>
      <c r="B395" s="17" t="s">
        <v>1269</v>
      </c>
      <c r="C395" s="18" t="s">
        <v>1268</v>
      </c>
      <c r="D395" s="19" t="s">
        <v>14</v>
      </c>
      <c r="E395" s="21">
        <v>17</v>
      </c>
      <c r="F395" s="21"/>
      <c r="G395" s="21"/>
      <c r="H395" s="21"/>
      <c r="I395" s="21">
        <f t="shared" si="78"/>
        <v>0</v>
      </c>
      <c r="J395" s="21">
        <f t="shared" si="79"/>
        <v>0</v>
      </c>
      <c r="K395" s="21">
        <f t="shared" si="80"/>
        <v>0</v>
      </c>
      <c r="L395" s="22">
        <f t="shared" si="81"/>
        <v>0</v>
      </c>
    </row>
    <row r="396" spans="1:12">
      <c r="A396" s="16" t="s">
        <v>731</v>
      </c>
      <c r="B396" s="17" t="s">
        <v>422</v>
      </c>
      <c r="C396" s="18" t="s">
        <v>423</v>
      </c>
      <c r="D396" s="19" t="s">
        <v>14</v>
      </c>
      <c r="E396" s="21">
        <v>1</v>
      </c>
      <c r="F396" s="21"/>
      <c r="G396" s="21"/>
      <c r="H396" s="21"/>
      <c r="I396" s="21">
        <f t="shared" si="78"/>
        <v>0</v>
      </c>
      <c r="J396" s="21">
        <f t="shared" si="79"/>
        <v>0</v>
      </c>
      <c r="K396" s="21">
        <f t="shared" si="80"/>
        <v>0</v>
      </c>
      <c r="L396" s="22">
        <f t="shared" si="81"/>
        <v>0</v>
      </c>
    </row>
    <row r="397" spans="1:12">
      <c r="A397" s="16" t="s">
        <v>732</v>
      </c>
      <c r="B397" s="17" t="s">
        <v>1293</v>
      </c>
      <c r="C397" s="18" t="s">
        <v>1264</v>
      </c>
      <c r="D397" s="19" t="s">
        <v>14</v>
      </c>
      <c r="E397" s="21">
        <v>1</v>
      </c>
      <c r="F397" s="21"/>
      <c r="G397" s="21"/>
      <c r="H397" s="21"/>
      <c r="I397" s="21">
        <f t="shared" si="78"/>
        <v>0</v>
      </c>
      <c r="J397" s="21">
        <f t="shared" si="79"/>
        <v>0</v>
      </c>
      <c r="K397" s="21">
        <f t="shared" si="80"/>
        <v>0</v>
      </c>
      <c r="L397" s="22">
        <f t="shared" si="81"/>
        <v>0</v>
      </c>
    </row>
    <row r="398" spans="1:12">
      <c r="A398" s="16" t="s">
        <v>733</v>
      </c>
      <c r="B398" s="17" t="s">
        <v>426</v>
      </c>
      <c r="C398" s="18" t="s">
        <v>427</v>
      </c>
      <c r="D398" s="19" t="s">
        <v>14</v>
      </c>
      <c r="E398" s="21">
        <v>1</v>
      </c>
      <c r="F398" s="21"/>
      <c r="G398" s="21"/>
      <c r="H398" s="21"/>
      <c r="I398" s="21">
        <f t="shared" si="78"/>
        <v>0</v>
      </c>
      <c r="J398" s="21">
        <f t="shared" si="79"/>
        <v>0</v>
      </c>
      <c r="K398" s="21">
        <f t="shared" si="80"/>
        <v>0</v>
      </c>
      <c r="L398" s="22">
        <f t="shared" si="81"/>
        <v>0</v>
      </c>
    </row>
    <row r="399" spans="1:12" ht="38.25">
      <c r="A399" s="16" t="s">
        <v>734</v>
      </c>
      <c r="B399" s="17" t="s">
        <v>429</v>
      </c>
      <c r="C399" s="18" t="s">
        <v>430</v>
      </c>
      <c r="D399" s="19" t="s">
        <v>14</v>
      </c>
      <c r="E399" s="21">
        <v>8</v>
      </c>
      <c r="F399" s="21"/>
      <c r="G399" s="21"/>
      <c r="H399" s="21"/>
      <c r="I399" s="21">
        <f t="shared" si="78"/>
        <v>0</v>
      </c>
      <c r="J399" s="21">
        <f t="shared" si="79"/>
        <v>0</v>
      </c>
      <c r="K399" s="21">
        <f t="shared" si="80"/>
        <v>0</v>
      </c>
      <c r="L399" s="22">
        <f t="shared" si="81"/>
        <v>0</v>
      </c>
    </row>
    <row r="400" spans="1:12" ht="38.25">
      <c r="A400" s="16" t="s">
        <v>735</v>
      </c>
      <c r="B400" s="17" t="s">
        <v>432</v>
      </c>
      <c r="C400" s="18" t="s">
        <v>433</v>
      </c>
      <c r="D400" s="19" t="s">
        <v>14</v>
      </c>
      <c r="E400" s="21">
        <v>9</v>
      </c>
      <c r="F400" s="21"/>
      <c r="G400" s="21"/>
      <c r="H400" s="21"/>
      <c r="I400" s="21">
        <f t="shared" si="78"/>
        <v>0</v>
      </c>
      <c r="J400" s="21">
        <f t="shared" si="79"/>
        <v>0</v>
      </c>
      <c r="K400" s="21">
        <f t="shared" si="80"/>
        <v>0</v>
      </c>
      <c r="L400" s="22">
        <f t="shared" si="81"/>
        <v>0</v>
      </c>
    </row>
    <row r="401" spans="1:12" ht="38.25">
      <c r="A401" s="16" t="s">
        <v>736</v>
      </c>
      <c r="B401" s="17" t="s">
        <v>435</v>
      </c>
      <c r="C401" s="18" t="s">
        <v>436</v>
      </c>
      <c r="D401" s="19" t="s">
        <v>14</v>
      </c>
      <c r="E401" s="21">
        <v>1</v>
      </c>
      <c r="F401" s="21"/>
      <c r="G401" s="21"/>
      <c r="H401" s="21"/>
      <c r="I401" s="21">
        <f t="shared" si="78"/>
        <v>0</v>
      </c>
      <c r="J401" s="21">
        <f t="shared" si="79"/>
        <v>0</v>
      </c>
      <c r="K401" s="21">
        <f t="shared" si="80"/>
        <v>0</v>
      </c>
      <c r="L401" s="22">
        <f t="shared" si="81"/>
        <v>0</v>
      </c>
    </row>
    <row r="402" spans="1:12">
      <c r="A402" s="16"/>
      <c r="B402" s="17"/>
      <c r="C402" s="18"/>
      <c r="D402" s="19"/>
      <c r="E402" s="21"/>
      <c r="F402" s="21"/>
      <c r="G402" s="21"/>
      <c r="H402" s="21"/>
      <c r="I402" s="21"/>
      <c r="J402" s="21"/>
      <c r="K402" s="21"/>
      <c r="L402" s="22"/>
    </row>
    <row r="403" spans="1:12">
      <c r="A403" s="35" t="s">
        <v>737</v>
      </c>
      <c r="B403" s="36"/>
      <c r="C403" s="37" t="s">
        <v>438</v>
      </c>
      <c r="D403" s="37"/>
      <c r="E403" s="64"/>
      <c r="F403" s="37"/>
      <c r="G403" s="37"/>
      <c r="H403" s="37"/>
      <c r="I403" s="37"/>
      <c r="J403" s="64">
        <f>J404+J405+J406+J407+J408</f>
        <v>0</v>
      </c>
      <c r="K403" s="64">
        <f>K404+K405+K406+K407+K408</f>
        <v>0</v>
      </c>
      <c r="L403" s="65">
        <f>L404+L405+L406+L407+L408</f>
        <v>0</v>
      </c>
    </row>
    <row r="404" spans="1:12" ht="25.5">
      <c r="A404" s="16" t="s">
        <v>738</v>
      </c>
      <c r="B404" s="17" t="s">
        <v>440</v>
      </c>
      <c r="C404" s="18" t="s">
        <v>441</v>
      </c>
      <c r="D404" s="19" t="s">
        <v>18</v>
      </c>
      <c r="E404" s="21">
        <v>88</v>
      </c>
      <c r="F404" s="21"/>
      <c r="G404" s="21"/>
      <c r="H404" s="21"/>
      <c r="I404" s="21">
        <f>TRUNC(F404 * (1 + 25.03 / 100), 2)</f>
        <v>0</v>
      </c>
      <c r="J404" s="21">
        <f>TRUNC(E404 * G404, 2)</f>
        <v>0</v>
      </c>
      <c r="K404" s="21">
        <f>L404 - J404</f>
        <v>0</v>
      </c>
      <c r="L404" s="22">
        <f>TRUNC(E404 * I404, 2)</f>
        <v>0</v>
      </c>
    </row>
    <row r="405" spans="1:12" ht="25.5">
      <c r="A405" s="16" t="s">
        <v>739</v>
      </c>
      <c r="B405" s="17" t="s">
        <v>1102</v>
      </c>
      <c r="C405" s="18" t="s">
        <v>443</v>
      </c>
      <c r="D405" s="19" t="s">
        <v>18</v>
      </c>
      <c r="E405" s="21">
        <v>88</v>
      </c>
      <c r="F405" s="21"/>
      <c r="G405" s="21"/>
      <c r="H405" s="21"/>
      <c r="I405" s="21">
        <f>TRUNC(F405 * (1 + 25.03 / 100), 2)</f>
        <v>0</v>
      </c>
      <c r="J405" s="21">
        <f>TRUNC(E405 * G405, 2)</f>
        <v>0</v>
      </c>
      <c r="K405" s="21">
        <f>L405 - J405</f>
        <v>0</v>
      </c>
      <c r="L405" s="22">
        <f>TRUNC(E405 * I405, 2)</f>
        <v>0</v>
      </c>
    </row>
    <row r="406" spans="1:12" ht="25.5">
      <c r="A406" s="16" t="s">
        <v>740</v>
      </c>
      <c r="B406" s="17" t="s">
        <v>1103</v>
      </c>
      <c r="C406" s="18" t="s">
        <v>741</v>
      </c>
      <c r="D406" s="19" t="s">
        <v>18</v>
      </c>
      <c r="E406" s="21">
        <v>18</v>
      </c>
      <c r="F406" s="21"/>
      <c r="G406" s="21"/>
      <c r="H406" s="21"/>
      <c r="I406" s="21">
        <f>TRUNC(F406 * (1 + 25.03 / 100), 2)</f>
        <v>0</v>
      </c>
      <c r="J406" s="21">
        <f>TRUNC(E406 * G406, 2)</f>
        <v>0</v>
      </c>
      <c r="K406" s="21">
        <f>L406 - J406</f>
        <v>0</v>
      </c>
      <c r="L406" s="22">
        <f>TRUNC(E406 * I406, 2)</f>
        <v>0</v>
      </c>
    </row>
    <row r="407" spans="1:12" ht="25.5">
      <c r="A407" s="16" t="s">
        <v>742</v>
      </c>
      <c r="B407" s="17" t="s">
        <v>1104</v>
      </c>
      <c r="C407" s="18" t="s">
        <v>445</v>
      </c>
      <c r="D407" s="19" t="s">
        <v>18</v>
      </c>
      <c r="E407" s="21">
        <v>70</v>
      </c>
      <c r="F407" s="21"/>
      <c r="G407" s="21"/>
      <c r="H407" s="21"/>
      <c r="I407" s="21">
        <f>TRUNC(F407 * (1 + 25.03 / 100), 2)</f>
        <v>0</v>
      </c>
      <c r="J407" s="21">
        <f>TRUNC(E407 * G407, 2)</f>
        <v>0</v>
      </c>
      <c r="K407" s="21">
        <f>L407 - J407</f>
        <v>0</v>
      </c>
      <c r="L407" s="22">
        <f>TRUNC(E407 * I407, 2)</f>
        <v>0</v>
      </c>
    </row>
    <row r="408" spans="1:12" ht="39.75" customHeight="1">
      <c r="A408" s="16" t="s">
        <v>743</v>
      </c>
      <c r="B408" s="17" t="s">
        <v>447</v>
      </c>
      <c r="C408" s="18" t="s">
        <v>744</v>
      </c>
      <c r="D408" s="19" t="s">
        <v>18</v>
      </c>
      <c r="E408" s="21">
        <v>88</v>
      </c>
      <c r="F408" s="21"/>
      <c r="G408" s="21"/>
      <c r="H408" s="21"/>
      <c r="I408" s="21">
        <f>TRUNC(F408 * (1 + 25.03 / 100), 2)</f>
        <v>0</v>
      </c>
      <c r="J408" s="21">
        <f>TRUNC(E408 * G408, 2)</f>
        <v>0</v>
      </c>
      <c r="K408" s="21">
        <f>L408 - J408</f>
        <v>0</v>
      </c>
      <c r="L408" s="22">
        <f>TRUNC(E408 * I408, 2)</f>
        <v>0</v>
      </c>
    </row>
    <row r="409" spans="1:12">
      <c r="A409" s="16"/>
      <c r="B409" s="17"/>
      <c r="C409" s="18"/>
      <c r="D409" s="19"/>
      <c r="E409" s="21"/>
      <c r="F409" s="21"/>
      <c r="G409" s="21"/>
      <c r="H409" s="21"/>
      <c r="I409" s="21"/>
      <c r="J409" s="21"/>
      <c r="K409" s="21"/>
      <c r="L409" s="22"/>
    </row>
    <row r="410" spans="1:12">
      <c r="A410" s="35" t="s">
        <v>745</v>
      </c>
      <c r="B410" s="36"/>
      <c r="C410" s="37" t="s">
        <v>450</v>
      </c>
      <c r="D410" s="37"/>
      <c r="E410" s="64"/>
      <c r="F410" s="37"/>
      <c r="G410" s="37"/>
      <c r="H410" s="37"/>
      <c r="I410" s="37"/>
      <c r="J410" s="64">
        <f>J411+J415+J423+J429</f>
        <v>0</v>
      </c>
      <c r="K410" s="64">
        <f>K411+K415+K423+K429</f>
        <v>0</v>
      </c>
      <c r="L410" s="65">
        <f>L411+L415+L423+L429</f>
        <v>0</v>
      </c>
    </row>
    <row r="411" spans="1:12">
      <c r="A411" s="47" t="s">
        <v>746</v>
      </c>
      <c r="B411" s="48"/>
      <c r="C411" s="68" t="s">
        <v>452</v>
      </c>
      <c r="D411" s="68"/>
      <c r="E411" s="69"/>
      <c r="F411" s="68"/>
      <c r="G411" s="68"/>
      <c r="H411" s="68"/>
      <c r="I411" s="68"/>
      <c r="J411" s="69">
        <f>J412+J413</f>
        <v>0</v>
      </c>
      <c r="K411" s="69">
        <f>K412+K413</f>
        <v>0</v>
      </c>
      <c r="L411" s="70">
        <f>L412+L413</f>
        <v>0</v>
      </c>
    </row>
    <row r="412" spans="1:12" ht="38.25">
      <c r="A412" s="16" t="s">
        <v>747</v>
      </c>
      <c r="B412" s="17" t="s">
        <v>1105</v>
      </c>
      <c r="C412" s="18" t="s">
        <v>454</v>
      </c>
      <c r="D412" s="19" t="s">
        <v>18</v>
      </c>
      <c r="E412" s="21">
        <v>80</v>
      </c>
      <c r="F412" s="21"/>
      <c r="G412" s="21"/>
      <c r="H412" s="21"/>
      <c r="I412" s="21">
        <f>TRUNC(F412 * (1 + 25.03 / 100), 2)</f>
        <v>0</v>
      </c>
      <c r="J412" s="21">
        <f>TRUNC(E412 * G412, 2)</f>
        <v>0</v>
      </c>
      <c r="K412" s="21">
        <f>L412 - J412</f>
        <v>0</v>
      </c>
      <c r="L412" s="22">
        <f>TRUNC(E412 * I412, 2)</f>
        <v>0</v>
      </c>
    </row>
    <row r="413" spans="1:12" ht="38.25">
      <c r="A413" s="16" t="s">
        <v>748</v>
      </c>
      <c r="B413" s="17" t="s">
        <v>456</v>
      </c>
      <c r="C413" s="18" t="s">
        <v>457</v>
      </c>
      <c r="D413" s="19" t="s">
        <v>18</v>
      </c>
      <c r="E413" s="21">
        <v>80</v>
      </c>
      <c r="F413" s="21"/>
      <c r="G413" s="21"/>
      <c r="H413" s="21"/>
      <c r="I413" s="21">
        <f>TRUNC(F413 * (1 + 25.03 / 100), 2)</f>
        <v>0</v>
      </c>
      <c r="J413" s="21">
        <f>TRUNC(E413 * G413, 2)</f>
        <v>0</v>
      </c>
      <c r="K413" s="21">
        <f>L413 - J413</f>
        <v>0</v>
      </c>
      <c r="L413" s="22">
        <f>TRUNC(E413 * I413, 2)</f>
        <v>0</v>
      </c>
    </row>
    <row r="414" spans="1:12">
      <c r="A414" s="16"/>
      <c r="B414" s="17"/>
      <c r="C414" s="18"/>
      <c r="D414" s="19"/>
      <c r="E414" s="21"/>
      <c r="F414" s="21"/>
      <c r="G414" s="21"/>
      <c r="H414" s="21"/>
      <c r="I414" s="21"/>
      <c r="J414" s="21"/>
      <c r="K414" s="21"/>
      <c r="L414" s="22"/>
    </row>
    <row r="415" spans="1:12">
      <c r="A415" s="47" t="s">
        <v>749</v>
      </c>
      <c r="B415" s="48"/>
      <c r="C415" s="68" t="s">
        <v>458</v>
      </c>
      <c r="D415" s="68"/>
      <c r="E415" s="69"/>
      <c r="F415" s="68"/>
      <c r="G415" s="68"/>
      <c r="H415" s="68"/>
      <c r="I415" s="68"/>
      <c r="J415" s="69">
        <f>J416+J417+J418+J419+J420+J421</f>
        <v>0</v>
      </c>
      <c r="K415" s="69">
        <f>K416+K417+K418+K419+K420+K421</f>
        <v>0</v>
      </c>
      <c r="L415" s="70">
        <f>L416+L417+L418+L419+L420+L421</f>
        <v>0</v>
      </c>
    </row>
    <row r="416" spans="1:12" ht="38.25">
      <c r="A416" s="16" t="s">
        <v>750</v>
      </c>
      <c r="B416" s="17" t="s">
        <v>1106</v>
      </c>
      <c r="C416" s="18" t="s">
        <v>460</v>
      </c>
      <c r="D416" s="19" t="s">
        <v>18</v>
      </c>
      <c r="E416" s="21">
        <v>142</v>
      </c>
      <c r="F416" s="21"/>
      <c r="G416" s="21"/>
      <c r="H416" s="21"/>
      <c r="I416" s="21">
        <f t="shared" ref="I416:I421" si="82">TRUNC(F416 * (1 + 25.03 / 100), 2)</f>
        <v>0</v>
      </c>
      <c r="J416" s="21">
        <f t="shared" ref="J416:J421" si="83">TRUNC(E416 * G416, 2)</f>
        <v>0</v>
      </c>
      <c r="K416" s="21">
        <f t="shared" ref="K416:K421" si="84">L416 - J416</f>
        <v>0</v>
      </c>
      <c r="L416" s="22">
        <f t="shared" ref="L416:L421" si="85">TRUNC(E416 * I416, 2)</f>
        <v>0</v>
      </c>
    </row>
    <row r="417" spans="1:12" ht="38.25">
      <c r="A417" s="16" t="s">
        <v>751</v>
      </c>
      <c r="B417" s="17" t="s">
        <v>1107</v>
      </c>
      <c r="C417" s="18" t="s">
        <v>462</v>
      </c>
      <c r="D417" s="19" t="s">
        <v>18</v>
      </c>
      <c r="E417" s="21">
        <v>13</v>
      </c>
      <c r="F417" s="21"/>
      <c r="G417" s="21"/>
      <c r="H417" s="21"/>
      <c r="I417" s="21">
        <f t="shared" si="82"/>
        <v>0</v>
      </c>
      <c r="J417" s="21">
        <f t="shared" si="83"/>
        <v>0</v>
      </c>
      <c r="K417" s="21">
        <f t="shared" si="84"/>
        <v>0</v>
      </c>
      <c r="L417" s="22">
        <f t="shared" si="85"/>
        <v>0</v>
      </c>
    </row>
    <row r="418" spans="1:12" ht="38.25">
      <c r="A418" s="16" t="s">
        <v>752</v>
      </c>
      <c r="B418" s="17" t="s">
        <v>464</v>
      </c>
      <c r="C418" s="18" t="s">
        <v>465</v>
      </c>
      <c r="D418" s="19" t="s">
        <v>18</v>
      </c>
      <c r="E418" s="21">
        <v>46</v>
      </c>
      <c r="F418" s="21"/>
      <c r="G418" s="21"/>
      <c r="H418" s="21"/>
      <c r="I418" s="21">
        <f t="shared" si="82"/>
        <v>0</v>
      </c>
      <c r="J418" s="21">
        <f t="shared" si="83"/>
        <v>0</v>
      </c>
      <c r="K418" s="21">
        <f t="shared" si="84"/>
        <v>0</v>
      </c>
      <c r="L418" s="22">
        <f t="shared" si="85"/>
        <v>0</v>
      </c>
    </row>
    <row r="419" spans="1:12">
      <c r="A419" s="16" t="s">
        <v>753</v>
      </c>
      <c r="B419" s="17" t="s">
        <v>1108</v>
      </c>
      <c r="C419" s="18" t="s">
        <v>470</v>
      </c>
      <c r="D419" s="19" t="s">
        <v>18</v>
      </c>
      <c r="E419" s="21">
        <v>246</v>
      </c>
      <c r="F419" s="21"/>
      <c r="G419" s="21"/>
      <c r="H419" s="21"/>
      <c r="I419" s="21">
        <f t="shared" si="82"/>
        <v>0</v>
      </c>
      <c r="J419" s="21">
        <f t="shared" si="83"/>
        <v>0</v>
      </c>
      <c r="K419" s="21">
        <f t="shared" si="84"/>
        <v>0</v>
      </c>
      <c r="L419" s="22">
        <f t="shared" si="85"/>
        <v>0</v>
      </c>
    </row>
    <row r="420" spans="1:12" ht="38.25">
      <c r="A420" s="16" t="s">
        <v>754</v>
      </c>
      <c r="B420" s="17" t="s">
        <v>472</v>
      </c>
      <c r="C420" s="18" t="s">
        <v>473</v>
      </c>
      <c r="D420" s="19" t="s">
        <v>18</v>
      </c>
      <c r="E420" s="21">
        <v>246</v>
      </c>
      <c r="F420" s="21"/>
      <c r="G420" s="21"/>
      <c r="H420" s="21"/>
      <c r="I420" s="21">
        <f t="shared" si="82"/>
        <v>0</v>
      </c>
      <c r="J420" s="21">
        <f t="shared" si="83"/>
        <v>0</v>
      </c>
      <c r="K420" s="21">
        <f t="shared" si="84"/>
        <v>0</v>
      </c>
      <c r="L420" s="22">
        <f t="shared" si="85"/>
        <v>0</v>
      </c>
    </row>
    <row r="421" spans="1:12" ht="38.25">
      <c r="A421" s="16" t="s">
        <v>755</v>
      </c>
      <c r="B421" s="17" t="s">
        <v>756</v>
      </c>
      <c r="C421" s="18" t="s">
        <v>757</v>
      </c>
      <c r="D421" s="19" t="s">
        <v>18</v>
      </c>
      <c r="E421" s="21">
        <v>102</v>
      </c>
      <c r="F421" s="21"/>
      <c r="G421" s="21"/>
      <c r="H421" s="21"/>
      <c r="I421" s="21">
        <f t="shared" si="82"/>
        <v>0</v>
      </c>
      <c r="J421" s="21">
        <f t="shared" si="83"/>
        <v>0</v>
      </c>
      <c r="K421" s="21">
        <f t="shared" si="84"/>
        <v>0</v>
      </c>
      <c r="L421" s="22">
        <f t="shared" si="85"/>
        <v>0</v>
      </c>
    </row>
    <row r="422" spans="1:12">
      <c r="A422" s="16"/>
      <c r="B422" s="17"/>
      <c r="C422" s="18"/>
      <c r="D422" s="19"/>
      <c r="E422" s="21"/>
      <c r="F422" s="21"/>
      <c r="G422" s="21"/>
      <c r="H422" s="21"/>
      <c r="I422" s="21"/>
      <c r="J422" s="21"/>
      <c r="K422" s="21"/>
      <c r="L422" s="22"/>
    </row>
    <row r="423" spans="1:12">
      <c r="A423" s="47" t="s">
        <v>758</v>
      </c>
      <c r="B423" s="48"/>
      <c r="C423" s="68" t="s">
        <v>479</v>
      </c>
      <c r="D423" s="68"/>
      <c r="E423" s="69"/>
      <c r="F423" s="68"/>
      <c r="G423" s="68"/>
      <c r="H423" s="68"/>
      <c r="I423" s="68"/>
      <c r="J423" s="69">
        <f>J424+J425+J426+J427</f>
        <v>0</v>
      </c>
      <c r="K423" s="69">
        <f>K424+K425+K426+K427</f>
        <v>0</v>
      </c>
      <c r="L423" s="70">
        <f>L424+L425+L426+L427</f>
        <v>0</v>
      </c>
    </row>
    <row r="424" spans="1:12" ht="38.25">
      <c r="A424" s="16" t="s">
        <v>759</v>
      </c>
      <c r="B424" s="17" t="s">
        <v>1109</v>
      </c>
      <c r="C424" s="18" t="s">
        <v>483</v>
      </c>
      <c r="D424" s="19" t="s">
        <v>18</v>
      </c>
      <c r="E424" s="21">
        <v>11</v>
      </c>
      <c r="F424" s="21"/>
      <c r="G424" s="21"/>
      <c r="H424" s="21"/>
      <c r="I424" s="21">
        <f>TRUNC(F424 * (1 + 25.03 / 100), 2)</f>
        <v>0</v>
      </c>
      <c r="J424" s="21">
        <f>TRUNC(E424 * G424, 2)</f>
        <v>0</v>
      </c>
      <c r="K424" s="21">
        <f>L424 - J424</f>
        <v>0</v>
      </c>
      <c r="L424" s="22">
        <f>TRUNC(E424 * I424, 2)</f>
        <v>0</v>
      </c>
    </row>
    <row r="425" spans="1:12" ht="38.25">
      <c r="A425" s="16" t="s">
        <v>760</v>
      </c>
      <c r="B425" s="17" t="s">
        <v>756</v>
      </c>
      <c r="C425" s="18" t="s">
        <v>757</v>
      </c>
      <c r="D425" s="19" t="s">
        <v>18</v>
      </c>
      <c r="E425" s="21">
        <v>11</v>
      </c>
      <c r="F425" s="21"/>
      <c r="G425" s="21"/>
      <c r="H425" s="21"/>
      <c r="I425" s="21">
        <f>TRUNC(F425 * (1 + 25.03 / 100), 2)</f>
        <v>0</v>
      </c>
      <c r="J425" s="21">
        <f>TRUNC(E425 * G425, 2)</f>
        <v>0</v>
      </c>
      <c r="K425" s="21">
        <f>L425 - J425</f>
        <v>0</v>
      </c>
      <c r="L425" s="22">
        <f>TRUNC(E425 * I425, 2)</f>
        <v>0</v>
      </c>
    </row>
    <row r="426" spans="1:12" ht="25.5">
      <c r="A426" s="16" t="s">
        <v>761</v>
      </c>
      <c r="B426" s="17" t="s">
        <v>495</v>
      </c>
      <c r="C426" s="18" t="s">
        <v>496</v>
      </c>
      <c r="D426" s="19" t="s">
        <v>18</v>
      </c>
      <c r="E426" s="21">
        <v>18</v>
      </c>
      <c r="F426" s="21"/>
      <c r="G426" s="21"/>
      <c r="H426" s="21"/>
      <c r="I426" s="21">
        <f>TRUNC(F426 * (1 + 25.03 / 100), 2)</f>
        <v>0</v>
      </c>
      <c r="J426" s="21">
        <f>TRUNC(E426 * G426, 2)</f>
        <v>0</v>
      </c>
      <c r="K426" s="21">
        <f>L426 - J426</f>
        <v>0</v>
      </c>
      <c r="L426" s="22">
        <f>TRUNC(E426 * I426, 2)</f>
        <v>0</v>
      </c>
    </row>
    <row r="427" spans="1:12" ht="25.5">
      <c r="A427" s="16" t="s">
        <v>762</v>
      </c>
      <c r="B427" s="17" t="s">
        <v>500</v>
      </c>
      <c r="C427" s="18" t="s">
        <v>501</v>
      </c>
      <c r="D427" s="19" t="s">
        <v>18</v>
      </c>
      <c r="E427" s="21">
        <v>303</v>
      </c>
      <c r="F427" s="21"/>
      <c r="G427" s="21"/>
      <c r="H427" s="21"/>
      <c r="I427" s="21">
        <f>TRUNC(F427 * (1 + 25.03 / 100), 2)</f>
        <v>0</v>
      </c>
      <c r="J427" s="21">
        <f>TRUNC(E427 * G427, 2)</f>
        <v>0</v>
      </c>
      <c r="K427" s="21">
        <f>L427 - J427</f>
        <v>0</v>
      </c>
      <c r="L427" s="22">
        <f>TRUNC(E427 * I427, 2)</f>
        <v>0</v>
      </c>
    </row>
    <row r="428" spans="1:12">
      <c r="A428" s="16"/>
      <c r="B428" s="17"/>
      <c r="C428" s="18"/>
      <c r="D428" s="19"/>
      <c r="E428" s="21"/>
      <c r="F428" s="21"/>
      <c r="G428" s="21"/>
      <c r="H428" s="21"/>
      <c r="I428" s="21"/>
      <c r="J428" s="21"/>
      <c r="K428" s="21"/>
      <c r="L428" s="22"/>
    </row>
    <row r="429" spans="1:12">
      <c r="A429" s="47" t="s">
        <v>763</v>
      </c>
      <c r="B429" s="48"/>
      <c r="C429" s="68" t="s">
        <v>764</v>
      </c>
      <c r="D429" s="68"/>
      <c r="E429" s="69"/>
      <c r="F429" s="68"/>
      <c r="G429" s="68"/>
      <c r="H429" s="68"/>
      <c r="I429" s="68"/>
      <c r="J429" s="69">
        <f>J430+J431+J432+J433</f>
        <v>0</v>
      </c>
      <c r="K429" s="69">
        <f>K430+K431+K432+K433</f>
        <v>0</v>
      </c>
      <c r="L429" s="70">
        <f>L430+L431+L432+L433</f>
        <v>0</v>
      </c>
    </row>
    <row r="430" spans="1:12">
      <c r="A430" s="16" t="s">
        <v>765</v>
      </c>
      <c r="B430" s="17" t="s">
        <v>1110</v>
      </c>
      <c r="C430" s="18" t="s">
        <v>504</v>
      </c>
      <c r="D430" s="19" t="s">
        <v>31</v>
      </c>
      <c r="E430" s="21">
        <v>218</v>
      </c>
      <c r="F430" s="21"/>
      <c r="G430" s="21"/>
      <c r="H430" s="21"/>
      <c r="I430" s="21">
        <f>TRUNC(F430 * (1 + 25.03 / 100), 2)</f>
        <v>0</v>
      </c>
      <c r="J430" s="21">
        <f>TRUNC(E430 * G430, 2)</f>
        <v>0</v>
      </c>
      <c r="K430" s="21">
        <f>L430 - J430</f>
        <v>0</v>
      </c>
      <c r="L430" s="22">
        <f>TRUNC(E430 * I430, 2)</f>
        <v>0</v>
      </c>
    </row>
    <row r="431" spans="1:12" ht="25.5">
      <c r="A431" s="16" t="s">
        <v>766</v>
      </c>
      <c r="B431" s="17" t="s">
        <v>767</v>
      </c>
      <c r="C431" s="18" t="s">
        <v>768</v>
      </c>
      <c r="D431" s="19" t="s">
        <v>31</v>
      </c>
      <c r="E431" s="21">
        <v>23</v>
      </c>
      <c r="F431" s="21"/>
      <c r="G431" s="21"/>
      <c r="H431" s="21"/>
      <c r="I431" s="21">
        <f>TRUNC(F431 * (1 + 25.03 / 100), 2)</f>
        <v>0</v>
      </c>
      <c r="J431" s="21">
        <f>TRUNC(E431 * G431, 2)</f>
        <v>0</v>
      </c>
      <c r="K431" s="21">
        <f>L431 - J431</f>
        <v>0</v>
      </c>
      <c r="L431" s="22">
        <f>TRUNC(E431 * I431, 2)</f>
        <v>0</v>
      </c>
    </row>
    <row r="432" spans="1:12" ht="25.5">
      <c r="A432" s="16" t="s">
        <v>769</v>
      </c>
      <c r="B432" s="17" t="s">
        <v>512</v>
      </c>
      <c r="C432" s="18" t="s">
        <v>513</v>
      </c>
      <c r="D432" s="19" t="s">
        <v>31</v>
      </c>
      <c r="E432" s="21">
        <v>2.5</v>
      </c>
      <c r="F432" s="21"/>
      <c r="G432" s="21"/>
      <c r="H432" s="21"/>
      <c r="I432" s="21">
        <f>TRUNC(F432 * (1 + 25.03 / 100), 2)</f>
        <v>0</v>
      </c>
      <c r="J432" s="21">
        <f>TRUNC(E432 * G432, 2)</f>
        <v>0</v>
      </c>
      <c r="K432" s="21">
        <f>L432 - J432</f>
        <v>0</v>
      </c>
      <c r="L432" s="22">
        <f>TRUNC(E432 * I432, 2)</f>
        <v>0</v>
      </c>
    </row>
    <row r="433" spans="1:12" ht="25.5">
      <c r="A433" s="16" t="s">
        <v>770</v>
      </c>
      <c r="B433" s="17" t="s">
        <v>515</v>
      </c>
      <c r="C433" s="18" t="s">
        <v>516</v>
      </c>
      <c r="D433" s="19" t="s">
        <v>31</v>
      </c>
      <c r="E433" s="21">
        <v>2.5</v>
      </c>
      <c r="F433" s="21"/>
      <c r="G433" s="21"/>
      <c r="H433" s="21"/>
      <c r="I433" s="21">
        <f>TRUNC(F433 * (1 + 25.03 / 100), 2)</f>
        <v>0</v>
      </c>
      <c r="J433" s="21">
        <f>TRUNC(E433 * G433, 2)</f>
        <v>0</v>
      </c>
      <c r="K433" s="21">
        <f>L433 - J433</f>
        <v>0</v>
      </c>
      <c r="L433" s="22">
        <f>TRUNC(E433 * I433, 2)</f>
        <v>0</v>
      </c>
    </row>
    <row r="434" spans="1:12">
      <c r="A434" s="16"/>
      <c r="B434" s="17"/>
      <c r="C434" s="18"/>
      <c r="D434" s="19"/>
      <c r="E434" s="21"/>
      <c r="F434" s="21"/>
      <c r="G434" s="21"/>
      <c r="H434" s="21"/>
      <c r="I434" s="21"/>
      <c r="J434" s="21"/>
      <c r="K434" s="21"/>
      <c r="L434" s="22"/>
    </row>
    <row r="435" spans="1:12">
      <c r="A435" s="35" t="s">
        <v>1111</v>
      </c>
      <c r="B435" s="36"/>
      <c r="C435" s="37" t="s">
        <v>525</v>
      </c>
      <c r="D435" s="37"/>
      <c r="E435" s="64"/>
      <c r="F435" s="37"/>
      <c r="G435" s="37"/>
      <c r="H435" s="37"/>
      <c r="I435" s="37"/>
      <c r="J435" s="64">
        <f>J436+J437+J438+J439+J440+J441+J442+J443+J444+J445+J446+J447+J448+J449+J450</f>
        <v>0</v>
      </c>
      <c r="K435" s="64">
        <f>K436+K437+K438+K439+K440+K441+K442+K443+K444+K445+K446+K447+K448+K449+K450</f>
        <v>0</v>
      </c>
      <c r="L435" s="65">
        <f>L436+L437+L438+L439+L440+L441+L442+L443+L444+L445+L446+L447+L448+L449+L450</f>
        <v>0</v>
      </c>
    </row>
    <row r="436" spans="1:12" ht="38.25">
      <c r="A436" s="16" t="s">
        <v>1112</v>
      </c>
      <c r="B436" s="17" t="s">
        <v>527</v>
      </c>
      <c r="C436" s="18" t="s">
        <v>528</v>
      </c>
      <c r="D436" s="19" t="s">
        <v>14</v>
      </c>
      <c r="E436" s="21">
        <v>2</v>
      </c>
      <c r="F436" s="21"/>
      <c r="G436" s="21"/>
      <c r="H436" s="21"/>
      <c r="I436" s="21">
        <f t="shared" ref="I436:I450" si="86">TRUNC(F436 * (1 + 25.03 / 100), 2)</f>
        <v>0</v>
      </c>
      <c r="J436" s="21">
        <f t="shared" ref="J436:J450" si="87">TRUNC(E436 * G436, 2)</f>
        <v>0</v>
      </c>
      <c r="K436" s="21">
        <f t="shared" ref="K436:K450" si="88">L436 - J436</f>
        <v>0</v>
      </c>
      <c r="L436" s="22">
        <f t="shared" ref="L436:L450" si="89">TRUNC(E436 * I436, 2)</f>
        <v>0</v>
      </c>
    </row>
    <row r="437" spans="1:12" ht="38.25">
      <c r="A437" s="16" t="s">
        <v>1113</v>
      </c>
      <c r="B437" s="17" t="s">
        <v>530</v>
      </c>
      <c r="C437" s="18" t="s">
        <v>531</v>
      </c>
      <c r="D437" s="19" t="s">
        <v>14</v>
      </c>
      <c r="E437" s="21">
        <v>1</v>
      </c>
      <c r="F437" s="21"/>
      <c r="G437" s="21"/>
      <c r="H437" s="21"/>
      <c r="I437" s="21">
        <f t="shared" si="86"/>
        <v>0</v>
      </c>
      <c r="J437" s="21">
        <f t="shared" si="87"/>
        <v>0</v>
      </c>
      <c r="K437" s="21">
        <f t="shared" si="88"/>
        <v>0</v>
      </c>
      <c r="L437" s="22">
        <f t="shared" si="89"/>
        <v>0</v>
      </c>
    </row>
    <row r="438" spans="1:12" ht="52.5" customHeight="1">
      <c r="A438" s="16" t="s">
        <v>1114</v>
      </c>
      <c r="B438" s="17" t="s">
        <v>1115</v>
      </c>
      <c r="C438" s="18" t="s">
        <v>533</v>
      </c>
      <c r="D438" s="19" t="s">
        <v>14</v>
      </c>
      <c r="E438" s="21">
        <v>3</v>
      </c>
      <c r="F438" s="21"/>
      <c r="G438" s="21"/>
      <c r="H438" s="21"/>
      <c r="I438" s="21">
        <f t="shared" si="86"/>
        <v>0</v>
      </c>
      <c r="J438" s="21">
        <f t="shared" si="87"/>
        <v>0</v>
      </c>
      <c r="K438" s="21">
        <f t="shared" si="88"/>
        <v>0</v>
      </c>
      <c r="L438" s="22">
        <f t="shared" si="89"/>
        <v>0</v>
      </c>
    </row>
    <row r="439" spans="1:12" ht="51">
      <c r="A439" s="16" t="s">
        <v>1116</v>
      </c>
      <c r="B439" s="17" t="s">
        <v>541</v>
      </c>
      <c r="C439" s="18" t="s">
        <v>542</v>
      </c>
      <c r="D439" s="19" t="s">
        <v>14</v>
      </c>
      <c r="E439" s="21">
        <v>1</v>
      </c>
      <c r="F439" s="21"/>
      <c r="G439" s="21"/>
      <c r="H439" s="21"/>
      <c r="I439" s="21">
        <f t="shared" si="86"/>
        <v>0</v>
      </c>
      <c r="J439" s="21">
        <f t="shared" si="87"/>
        <v>0</v>
      </c>
      <c r="K439" s="21">
        <f t="shared" si="88"/>
        <v>0</v>
      </c>
      <c r="L439" s="22">
        <f t="shared" si="89"/>
        <v>0</v>
      </c>
    </row>
    <row r="440" spans="1:12" ht="38.25">
      <c r="A440" s="16" t="s">
        <v>1117</v>
      </c>
      <c r="B440" s="17" t="s">
        <v>548</v>
      </c>
      <c r="C440" s="18" t="s">
        <v>549</v>
      </c>
      <c r="D440" s="19" t="s">
        <v>14</v>
      </c>
      <c r="E440" s="21">
        <v>2</v>
      </c>
      <c r="F440" s="21"/>
      <c r="G440" s="21"/>
      <c r="H440" s="21"/>
      <c r="I440" s="21">
        <f t="shared" si="86"/>
        <v>0</v>
      </c>
      <c r="J440" s="21">
        <f t="shared" si="87"/>
        <v>0</v>
      </c>
      <c r="K440" s="21">
        <f t="shared" si="88"/>
        <v>0</v>
      </c>
      <c r="L440" s="22">
        <f t="shared" si="89"/>
        <v>0</v>
      </c>
    </row>
    <row r="441" spans="1:12" ht="25.5">
      <c r="A441" s="16" t="s">
        <v>1118</v>
      </c>
      <c r="B441" s="17" t="s">
        <v>569</v>
      </c>
      <c r="C441" s="18" t="s">
        <v>570</v>
      </c>
      <c r="D441" s="19" t="s">
        <v>14</v>
      </c>
      <c r="E441" s="21">
        <v>2</v>
      </c>
      <c r="F441" s="21"/>
      <c r="G441" s="21"/>
      <c r="H441" s="21"/>
      <c r="I441" s="21">
        <f t="shared" si="86"/>
        <v>0</v>
      </c>
      <c r="J441" s="21">
        <f t="shared" si="87"/>
        <v>0</v>
      </c>
      <c r="K441" s="21">
        <f t="shared" si="88"/>
        <v>0</v>
      </c>
      <c r="L441" s="22">
        <f t="shared" si="89"/>
        <v>0</v>
      </c>
    </row>
    <row r="442" spans="1:12" ht="38.25">
      <c r="A442" s="16" t="s">
        <v>1119</v>
      </c>
      <c r="B442" s="17" t="s">
        <v>551</v>
      </c>
      <c r="C442" s="18" t="s">
        <v>552</v>
      </c>
      <c r="D442" s="19" t="s">
        <v>14</v>
      </c>
      <c r="E442" s="21">
        <v>3</v>
      </c>
      <c r="F442" s="21"/>
      <c r="G442" s="21"/>
      <c r="H442" s="21"/>
      <c r="I442" s="21">
        <f t="shared" si="86"/>
        <v>0</v>
      </c>
      <c r="J442" s="21">
        <f t="shared" si="87"/>
        <v>0</v>
      </c>
      <c r="K442" s="21">
        <f t="shared" si="88"/>
        <v>0</v>
      </c>
      <c r="L442" s="22">
        <f t="shared" si="89"/>
        <v>0</v>
      </c>
    </row>
    <row r="443" spans="1:12">
      <c r="A443" s="16" t="s">
        <v>1120</v>
      </c>
      <c r="B443" s="17" t="s">
        <v>563</v>
      </c>
      <c r="C443" s="18" t="s">
        <v>564</v>
      </c>
      <c r="D443" s="19" t="s">
        <v>14</v>
      </c>
      <c r="E443" s="21">
        <v>1</v>
      </c>
      <c r="F443" s="21"/>
      <c r="G443" s="21"/>
      <c r="H443" s="21"/>
      <c r="I443" s="21">
        <f t="shared" si="86"/>
        <v>0</v>
      </c>
      <c r="J443" s="21">
        <f t="shared" si="87"/>
        <v>0</v>
      </c>
      <c r="K443" s="21">
        <f t="shared" si="88"/>
        <v>0</v>
      </c>
      <c r="L443" s="22">
        <f t="shared" si="89"/>
        <v>0</v>
      </c>
    </row>
    <row r="444" spans="1:12">
      <c r="A444" s="16" t="s">
        <v>1121</v>
      </c>
      <c r="B444" s="17" t="s">
        <v>566</v>
      </c>
      <c r="C444" s="18" t="s">
        <v>567</v>
      </c>
      <c r="D444" s="19" t="s">
        <v>14</v>
      </c>
      <c r="E444" s="21">
        <v>1</v>
      </c>
      <c r="F444" s="21"/>
      <c r="G444" s="21"/>
      <c r="H444" s="21"/>
      <c r="I444" s="21">
        <f t="shared" si="86"/>
        <v>0</v>
      </c>
      <c r="J444" s="21">
        <f t="shared" si="87"/>
        <v>0</v>
      </c>
      <c r="K444" s="21">
        <f t="shared" si="88"/>
        <v>0</v>
      </c>
      <c r="L444" s="22">
        <f t="shared" si="89"/>
        <v>0</v>
      </c>
    </row>
    <row r="445" spans="1:12">
      <c r="A445" s="16" t="s">
        <v>1122</v>
      </c>
      <c r="B445" s="17" t="s">
        <v>572</v>
      </c>
      <c r="C445" s="18" t="s">
        <v>573</v>
      </c>
      <c r="D445" s="19" t="s">
        <v>14</v>
      </c>
      <c r="E445" s="21">
        <v>3</v>
      </c>
      <c r="F445" s="21"/>
      <c r="G445" s="21"/>
      <c r="H445" s="21"/>
      <c r="I445" s="21">
        <f t="shared" si="86"/>
        <v>0</v>
      </c>
      <c r="J445" s="21">
        <f t="shared" si="87"/>
        <v>0</v>
      </c>
      <c r="K445" s="21">
        <f t="shared" si="88"/>
        <v>0</v>
      </c>
      <c r="L445" s="22">
        <f t="shared" si="89"/>
        <v>0</v>
      </c>
    </row>
    <row r="446" spans="1:12" ht="25.5">
      <c r="A446" s="16" t="s">
        <v>1123</v>
      </c>
      <c r="B446" s="17" t="s">
        <v>1124</v>
      </c>
      <c r="C446" s="18" t="s">
        <v>578</v>
      </c>
      <c r="D446" s="19" t="s">
        <v>14</v>
      </c>
      <c r="E446" s="21">
        <v>3</v>
      </c>
      <c r="F446" s="21"/>
      <c r="G446" s="21"/>
      <c r="H446" s="21"/>
      <c r="I446" s="21">
        <f t="shared" si="86"/>
        <v>0</v>
      </c>
      <c r="J446" s="21">
        <f t="shared" si="87"/>
        <v>0</v>
      </c>
      <c r="K446" s="21">
        <f t="shared" si="88"/>
        <v>0</v>
      </c>
      <c r="L446" s="22">
        <f t="shared" si="89"/>
        <v>0</v>
      </c>
    </row>
    <row r="447" spans="1:12" ht="25.5">
      <c r="A447" s="16" t="s">
        <v>1125</v>
      </c>
      <c r="B447" s="17" t="s">
        <v>1126</v>
      </c>
      <c r="C447" s="18" t="s">
        <v>580</v>
      </c>
      <c r="D447" s="19" t="s">
        <v>14</v>
      </c>
      <c r="E447" s="21">
        <v>2</v>
      </c>
      <c r="F447" s="21"/>
      <c r="G447" s="21"/>
      <c r="H447" s="21"/>
      <c r="I447" s="21">
        <f t="shared" si="86"/>
        <v>0</v>
      </c>
      <c r="J447" s="21">
        <f t="shared" si="87"/>
        <v>0</v>
      </c>
      <c r="K447" s="21">
        <f t="shared" si="88"/>
        <v>0</v>
      </c>
      <c r="L447" s="22">
        <f t="shared" si="89"/>
        <v>0</v>
      </c>
    </row>
    <row r="448" spans="1:12">
      <c r="A448" s="16" t="s">
        <v>1127</v>
      </c>
      <c r="B448" s="17" t="s">
        <v>582</v>
      </c>
      <c r="C448" s="18" t="s">
        <v>583</v>
      </c>
      <c r="D448" s="19" t="s">
        <v>14</v>
      </c>
      <c r="E448" s="21">
        <v>3</v>
      </c>
      <c r="F448" s="21"/>
      <c r="G448" s="21"/>
      <c r="H448" s="21"/>
      <c r="I448" s="21">
        <f t="shared" si="86"/>
        <v>0</v>
      </c>
      <c r="J448" s="21">
        <f t="shared" si="87"/>
        <v>0</v>
      </c>
      <c r="K448" s="21">
        <f t="shared" si="88"/>
        <v>0</v>
      </c>
      <c r="L448" s="22">
        <f t="shared" si="89"/>
        <v>0</v>
      </c>
    </row>
    <row r="449" spans="1:12">
      <c r="A449" s="16" t="s">
        <v>1294</v>
      </c>
      <c r="B449" s="17" t="s">
        <v>1271</v>
      </c>
      <c r="C449" s="18" t="s">
        <v>1270</v>
      </c>
      <c r="D449" s="19" t="s">
        <v>14</v>
      </c>
      <c r="E449" s="21">
        <v>3</v>
      </c>
      <c r="F449" s="21"/>
      <c r="G449" s="21"/>
      <c r="H449" s="21"/>
      <c r="I449" s="21">
        <f t="shared" si="86"/>
        <v>0</v>
      </c>
      <c r="J449" s="21">
        <f t="shared" si="87"/>
        <v>0</v>
      </c>
      <c r="K449" s="21">
        <f t="shared" si="88"/>
        <v>0</v>
      </c>
      <c r="L449" s="22">
        <f t="shared" si="89"/>
        <v>0</v>
      </c>
    </row>
    <row r="450" spans="1:12">
      <c r="A450" s="16" t="s">
        <v>1128</v>
      </c>
      <c r="B450" s="17" t="s">
        <v>1129</v>
      </c>
      <c r="C450" s="18" t="s">
        <v>584</v>
      </c>
      <c r="D450" s="19" t="s">
        <v>18</v>
      </c>
      <c r="E450" s="21">
        <v>2</v>
      </c>
      <c r="F450" s="21"/>
      <c r="G450" s="21"/>
      <c r="H450" s="21"/>
      <c r="I450" s="21">
        <f t="shared" si="86"/>
        <v>0</v>
      </c>
      <c r="J450" s="21">
        <f t="shared" si="87"/>
        <v>0</v>
      </c>
      <c r="K450" s="21">
        <f t="shared" si="88"/>
        <v>0</v>
      </c>
      <c r="L450" s="22">
        <f t="shared" si="89"/>
        <v>0</v>
      </c>
    </row>
    <row r="451" spans="1:12">
      <c r="A451" s="16"/>
      <c r="B451" s="17"/>
      <c r="C451" s="18"/>
      <c r="D451" s="19"/>
      <c r="E451" s="21"/>
      <c r="F451" s="21"/>
      <c r="G451" s="21"/>
      <c r="H451" s="21"/>
      <c r="I451" s="21"/>
      <c r="J451" s="21"/>
      <c r="K451" s="21"/>
      <c r="L451" s="22"/>
    </row>
    <row r="452" spans="1:12">
      <c r="A452" s="35" t="s">
        <v>771</v>
      </c>
      <c r="B452" s="36"/>
      <c r="C452" s="37" t="s">
        <v>587</v>
      </c>
      <c r="D452" s="37"/>
      <c r="E452" s="64"/>
      <c r="F452" s="37"/>
      <c r="G452" s="37"/>
      <c r="H452" s="37"/>
      <c r="I452" s="37"/>
      <c r="J452" s="64">
        <f>J453+J454+J455+J456+J457+J458</f>
        <v>0</v>
      </c>
      <c r="K452" s="64">
        <f>K453+K454+K455+K456+K457+K458</f>
        <v>0</v>
      </c>
      <c r="L452" s="65">
        <f>L453+L454+L455+L456+L457+L458</f>
        <v>0</v>
      </c>
    </row>
    <row r="453" spans="1:12" ht="51">
      <c r="A453" s="16" t="s">
        <v>772</v>
      </c>
      <c r="B453" s="17" t="s">
        <v>589</v>
      </c>
      <c r="C453" s="18" t="s">
        <v>590</v>
      </c>
      <c r="D453" s="19" t="s">
        <v>31</v>
      </c>
      <c r="E453" s="21">
        <v>7</v>
      </c>
      <c r="F453" s="21"/>
      <c r="G453" s="21"/>
      <c r="H453" s="21"/>
      <c r="I453" s="21">
        <f>TRUNC(F453 * (1 + 19.83 / 100), 2)</f>
        <v>0</v>
      </c>
      <c r="J453" s="21">
        <f t="shared" ref="J453:J458" si="90">TRUNC(E453 * G453, 2)</f>
        <v>0</v>
      </c>
      <c r="K453" s="21">
        <f t="shared" ref="K453:K458" si="91">L453 - J453</f>
        <v>0</v>
      </c>
      <c r="L453" s="22">
        <f>TRUNC(E453 * TRUNC(F453 * (1 + 19.83 / 100), 2), 2)</f>
        <v>0</v>
      </c>
    </row>
    <row r="454" spans="1:12" ht="25.5">
      <c r="A454" s="16" t="s">
        <v>773</v>
      </c>
      <c r="B454" s="17" t="s">
        <v>592</v>
      </c>
      <c r="C454" s="18" t="s">
        <v>593</v>
      </c>
      <c r="D454" s="19" t="s">
        <v>31</v>
      </c>
      <c r="E454" s="21">
        <v>11</v>
      </c>
      <c r="F454" s="21"/>
      <c r="G454" s="21"/>
      <c r="H454" s="21"/>
      <c r="I454" s="21">
        <f>TRUNC(F454 * (1 + 19.83 / 100), 2)</f>
        <v>0</v>
      </c>
      <c r="J454" s="21">
        <f t="shared" si="90"/>
        <v>0</v>
      </c>
      <c r="K454" s="21">
        <f t="shared" si="91"/>
        <v>0</v>
      </c>
      <c r="L454" s="22">
        <f>TRUNC(E454 * TRUNC(F454 * (1 + 19.83 / 100), 2), 2)</f>
        <v>0</v>
      </c>
    </row>
    <row r="455" spans="1:12" ht="25.5">
      <c r="A455" s="16" t="s">
        <v>774</v>
      </c>
      <c r="B455" s="17" t="s">
        <v>1295</v>
      </c>
      <c r="C455" s="18" t="s">
        <v>1272</v>
      </c>
      <c r="D455" s="19" t="s">
        <v>14</v>
      </c>
      <c r="E455" s="21">
        <v>2</v>
      </c>
      <c r="F455" s="21"/>
      <c r="G455" s="21"/>
      <c r="H455" s="21"/>
      <c r="I455" s="21">
        <f>TRUNC(F455 * (1 + 25.03 / 100), 2)</f>
        <v>0</v>
      </c>
      <c r="J455" s="21">
        <f t="shared" si="90"/>
        <v>0</v>
      </c>
      <c r="K455" s="21">
        <f t="shared" si="91"/>
        <v>0</v>
      </c>
      <c r="L455" s="22">
        <f>TRUNC(E455 * I455, 2)</f>
        <v>0</v>
      </c>
    </row>
    <row r="456" spans="1:12" ht="25.5">
      <c r="A456" s="16" t="s">
        <v>775</v>
      </c>
      <c r="B456" s="17" t="s">
        <v>596</v>
      </c>
      <c r="C456" s="18" t="s">
        <v>781</v>
      </c>
      <c r="D456" s="19" t="s">
        <v>14</v>
      </c>
      <c r="E456" s="21">
        <v>2</v>
      </c>
      <c r="F456" s="21"/>
      <c r="G456" s="21"/>
      <c r="H456" s="21"/>
      <c r="I456" s="21">
        <f>TRUNC(F456 * (1 + 19.83 / 100), 2)</f>
        <v>0</v>
      </c>
      <c r="J456" s="21">
        <f t="shared" si="90"/>
        <v>0</v>
      </c>
      <c r="K456" s="21">
        <f t="shared" si="91"/>
        <v>0</v>
      </c>
      <c r="L456" s="22">
        <f>TRUNC(E456 * TRUNC(F456 * (1 + 19.83 / 100), 2), 2)</f>
        <v>0</v>
      </c>
    </row>
    <row r="457" spans="1:12" ht="51">
      <c r="A457" s="16" t="s">
        <v>776</v>
      </c>
      <c r="B457" s="17" t="s">
        <v>1130</v>
      </c>
      <c r="C457" s="18" t="s">
        <v>600</v>
      </c>
      <c r="D457" s="19" t="s">
        <v>31</v>
      </c>
      <c r="E457" s="21">
        <v>3</v>
      </c>
      <c r="F457" s="21"/>
      <c r="G457" s="21"/>
      <c r="H457" s="21"/>
      <c r="I457" s="21">
        <f>TRUNC(F457 * (1 + 25.03 / 100), 2)</f>
        <v>0</v>
      </c>
      <c r="J457" s="21">
        <f t="shared" si="90"/>
        <v>0</v>
      </c>
      <c r="K457" s="21">
        <f t="shared" si="91"/>
        <v>0</v>
      </c>
      <c r="L457" s="22">
        <f>TRUNC(E457 * I457, 2)</f>
        <v>0</v>
      </c>
    </row>
    <row r="458" spans="1:12" ht="25.5">
      <c r="A458" s="16" t="s">
        <v>777</v>
      </c>
      <c r="B458" s="17" t="s">
        <v>605</v>
      </c>
      <c r="C458" s="18" t="s">
        <v>606</v>
      </c>
      <c r="D458" s="19" t="s">
        <v>14</v>
      </c>
      <c r="E458" s="21">
        <v>4</v>
      </c>
      <c r="F458" s="21"/>
      <c r="G458" s="21"/>
      <c r="H458" s="21"/>
      <c r="I458" s="21">
        <f>TRUNC(F458 * (1 + 25.03 / 100), 2)</f>
        <v>0</v>
      </c>
      <c r="J458" s="21">
        <f t="shared" si="90"/>
        <v>0</v>
      </c>
      <c r="K458" s="21">
        <f t="shared" si="91"/>
        <v>0</v>
      </c>
      <c r="L458" s="22">
        <f>TRUNC(E458 * I458, 2)</f>
        <v>0</v>
      </c>
    </row>
    <row r="459" spans="1:12">
      <c r="A459" s="16"/>
      <c r="B459" s="17"/>
      <c r="C459" s="18"/>
      <c r="D459" s="19"/>
      <c r="E459" s="21"/>
      <c r="F459" s="21"/>
      <c r="G459" s="21"/>
      <c r="H459" s="21"/>
      <c r="I459" s="21"/>
      <c r="J459" s="21"/>
      <c r="K459" s="21"/>
      <c r="L459" s="22"/>
    </row>
    <row r="460" spans="1:12">
      <c r="A460" s="35" t="s">
        <v>778</v>
      </c>
      <c r="B460" s="36"/>
      <c r="C460" s="37" t="s">
        <v>611</v>
      </c>
      <c r="D460" s="37"/>
      <c r="E460" s="64"/>
      <c r="F460" s="37"/>
      <c r="G460" s="37"/>
      <c r="H460" s="37"/>
      <c r="I460" s="37"/>
      <c r="J460" s="64">
        <f>J461+J462</f>
        <v>0</v>
      </c>
      <c r="K460" s="64">
        <f>K461+K462</f>
        <v>0</v>
      </c>
      <c r="L460" s="65">
        <f>L461+L462</f>
        <v>0</v>
      </c>
    </row>
    <row r="461" spans="1:12" ht="25.5">
      <c r="A461" s="16" t="s">
        <v>779</v>
      </c>
      <c r="B461" s="17" t="s">
        <v>1131</v>
      </c>
      <c r="C461" s="18" t="s">
        <v>614</v>
      </c>
      <c r="D461" s="19" t="s">
        <v>31</v>
      </c>
      <c r="E461" s="21">
        <v>13</v>
      </c>
      <c r="F461" s="21"/>
      <c r="G461" s="21"/>
      <c r="H461" s="21"/>
      <c r="I461" s="21">
        <f>TRUNC(F461 * (1 + 25.03 / 100), 2)</f>
        <v>0</v>
      </c>
      <c r="J461" s="21">
        <f>TRUNC(E461 * G461, 2)</f>
        <v>0</v>
      </c>
      <c r="K461" s="21">
        <f>L461 - J461</f>
        <v>0</v>
      </c>
      <c r="L461" s="22">
        <f>TRUNC(E461 * I461, 2)</f>
        <v>0</v>
      </c>
    </row>
    <row r="462" spans="1:12" ht="24">
      <c r="A462" s="16" t="s">
        <v>780</v>
      </c>
      <c r="B462" s="17" t="s">
        <v>785</v>
      </c>
      <c r="C462" s="18" t="s">
        <v>786</v>
      </c>
      <c r="D462" s="19" t="s">
        <v>14</v>
      </c>
      <c r="E462" s="21">
        <v>4</v>
      </c>
      <c r="F462" s="21"/>
      <c r="G462" s="21"/>
      <c r="H462" s="21"/>
      <c r="I462" s="21">
        <f>TRUNC(F462 * (1 + 25.03 / 100), 2)</f>
        <v>0</v>
      </c>
      <c r="J462" s="21">
        <f>TRUNC(E462 * G462, 2)</f>
        <v>0</v>
      </c>
      <c r="K462" s="21">
        <f>L462 - J462</f>
        <v>0</v>
      </c>
      <c r="L462" s="22">
        <f>TRUNC(E462 * I462, 2)</f>
        <v>0</v>
      </c>
    </row>
    <row r="463" spans="1:12">
      <c r="A463" s="16"/>
      <c r="B463" s="17"/>
      <c r="C463" s="18"/>
      <c r="D463" s="19"/>
      <c r="E463" s="21"/>
      <c r="F463" s="21"/>
      <c r="G463" s="21"/>
      <c r="H463" s="21"/>
      <c r="I463" s="21"/>
      <c r="J463" s="21"/>
      <c r="K463" s="21"/>
      <c r="L463" s="22"/>
    </row>
    <row r="464" spans="1:12">
      <c r="A464" s="35" t="s">
        <v>782</v>
      </c>
      <c r="B464" s="36"/>
      <c r="C464" s="37" t="s">
        <v>630</v>
      </c>
      <c r="D464" s="37"/>
      <c r="E464" s="64"/>
      <c r="F464" s="37"/>
      <c r="G464" s="37"/>
      <c r="H464" s="37"/>
      <c r="I464" s="37"/>
      <c r="J464" s="64">
        <f>J465+J466+J467+J468+J469+J470</f>
        <v>0</v>
      </c>
      <c r="K464" s="64">
        <f>K465+K466+K467+K468+K469+K470</f>
        <v>0</v>
      </c>
      <c r="L464" s="65">
        <f>L465+L466+L467+L468+L469+L470</f>
        <v>0</v>
      </c>
    </row>
    <row r="465" spans="1:12" ht="25.5">
      <c r="A465" s="16" t="s">
        <v>783</v>
      </c>
      <c r="B465" s="17" t="s">
        <v>632</v>
      </c>
      <c r="C465" s="18" t="s">
        <v>633</v>
      </c>
      <c r="D465" s="19" t="s">
        <v>18</v>
      </c>
      <c r="E465" s="21">
        <v>80</v>
      </c>
      <c r="F465" s="21"/>
      <c r="G465" s="21"/>
      <c r="H465" s="21"/>
      <c r="I465" s="21">
        <f>TRUNC(F465 * (1 + 25.03 / 100), 2)</f>
        <v>0</v>
      </c>
      <c r="J465" s="21">
        <f>TRUNC(E465 * G465, 2)</f>
        <v>0</v>
      </c>
      <c r="K465" s="21">
        <f>L465 - J465</f>
        <v>0</v>
      </c>
      <c r="L465" s="22">
        <f>TRUNC(E465 * I465, 2)</f>
        <v>0</v>
      </c>
    </row>
    <row r="466" spans="1:12" ht="25.5">
      <c r="A466" s="16" t="s">
        <v>784</v>
      </c>
      <c r="B466" s="17" t="s">
        <v>638</v>
      </c>
      <c r="C466" s="18" t="s">
        <v>639</v>
      </c>
      <c r="D466" s="19" t="s">
        <v>18</v>
      </c>
      <c r="E466" s="21">
        <v>634</v>
      </c>
      <c r="F466" s="21"/>
      <c r="G466" s="21"/>
      <c r="H466" s="21"/>
      <c r="I466" s="21">
        <f>TRUNC(F466 * (1 + 25.03 / 100), 2)</f>
        <v>0</v>
      </c>
      <c r="J466" s="21">
        <f>TRUNC(E466 * G466, 2)</f>
        <v>0</v>
      </c>
      <c r="K466" s="21">
        <f>L466 - J466</f>
        <v>0</v>
      </c>
      <c r="L466" s="22">
        <f>TRUNC(E466 * I466, 2)</f>
        <v>0</v>
      </c>
    </row>
    <row r="467" spans="1:12" ht="38.25">
      <c r="A467" s="16" t="s">
        <v>1132</v>
      </c>
      <c r="B467" s="17" t="s">
        <v>641</v>
      </c>
      <c r="C467" s="18" t="s">
        <v>642</v>
      </c>
      <c r="D467" s="19" t="s">
        <v>18</v>
      </c>
      <c r="E467" s="21">
        <v>293</v>
      </c>
      <c r="F467" s="21"/>
      <c r="G467" s="21"/>
      <c r="H467" s="21"/>
      <c r="I467" s="21">
        <f>TRUNC(F467 * (1 + 25.03 / 100), 2)</f>
        <v>0</v>
      </c>
      <c r="J467" s="21">
        <f>TRUNC(E467 * G467, 2)</f>
        <v>0</v>
      </c>
      <c r="K467" s="21">
        <f>L467 - J467</f>
        <v>0</v>
      </c>
      <c r="L467" s="22">
        <f>TRUNC(E467 * I467, 2)</f>
        <v>0</v>
      </c>
    </row>
    <row r="468" spans="1:12" ht="25.5">
      <c r="A468" s="16" t="s">
        <v>1133</v>
      </c>
      <c r="B468" s="17" t="s">
        <v>1240</v>
      </c>
      <c r="C468" s="18" t="s">
        <v>787</v>
      </c>
      <c r="D468" s="19" t="s">
        <v>18</v>
      </c>
      <c r="E468" s="21">
        <v>54</v>
      </c>
      <c r="F468" s="21"/>
      <c r="G468" s="21"/>
      <c r="H468" s="21"/>
      <c r="I468" s="21">
        <f t="shared" ref="I468" si="92">TRUNC(F468 * (1 + 25.03 / 100), 2)</f>
        <v>0</v>
      </c>
      <c r="J468" s="21">
        <f>TRUNC(E468 * G468, 2)</f>
        <v>0</v>
      </c>
      <c r="K468" s="21">
        <f>L468 - J468</f>
        <v>0</v>
      </c>
      <c r="L468" s="22">
        <f>TRUNC(E468 * I468, 2)</f>
        <v>0</v>
      </c>
    </row>
    <row r="469" spans="1:12" ht="21" customHeight="1">
      <c r="A469" s="16" t="s">
        <v>1134</v>
      </c>
      <c r="B469" s="17" t="s">
        <v>652</v>
      </c>
      <c r="C469" s="18" t="s">
        <v>653</v>
      </c>
      <c r="D469" s="19" t="s">
        <v>18</v>
      </c>
      <c r="E469" s="21">
        <v>8</v>
      </c>
      <c r="F469" s="21"/>
      <c r="G469" s="21"/>
      <c r="H469" s="21"/>
      <c r="I469" s="21">
        <f>TRUNC(F469 * (1 + 25.03 / 100), 2)</f>
        <v>0</v>
      </c>
      <c r="J469" s="21">
        <f>TRUNC(E469 * G469, 2)</f>
        <v>0</v>
      </c>
      <c r="K469" s="21">
        <f>L469 - J469</f>
        <v>0</v>
      </c>
      <c r="L469" s="22">
        <f>TRUNC(E469 * I469, 2)</f>
        <v>0</v>
      </c>
    </row>
    <row r="470" spans="1:12" ht="25.5">
      <c r="A470" s="16" t="s">
        <v>1236</v>
      </c>
      <c r="B470" s="17" t="s">
        <v>1235</v>
      </c>
      <c r="C470" s="18" t="s">
        <v>1234</v>
      </c>
      <c r="D470" s="19" t="s">
        <v>18</v>
      </c>
      <c r="E470" s="20">
        <v>27</v>
      </c>
      <c r="F470" s="21"/>
      <c r="G470" s="21"/>
      <c r="H470" s="21"/>
      <c r="I470" s="21">
        <f t="shared" ref="I470" si="93">TRUNC(F470 * (1 + 25.03 / 100), 2)</f>
        <v>0</v>
      </c>
      <c r="J470" s="21">
        <f t="shared" ref="J470" si="94">TRUNC(E470 * G470, 2)</f>
        <v>0</v>
      </c>
      <c r="K470" s="21">
        <f t="shared" ref="K470" si="95">L470 - J470</f>
        <v>0</v>
      </c>
      <c r="L470" s="22">
        <f t="shared" ref="L470" si="96">TRUNC(E470 * I470, 2)</f>
        <v>0</v>
      </c>
    </row>
    <row r="471" spans="1:12">
      <c r="A471" s="16"/>
      <c r="B471" s="17"/>
      <c r="C471" s="18"/>
      <c r="D471" s="19"/>
      <c r="E471" s="21"/>
      <c r="F471" s="21"/>
      <c r="G471" s="21"/>
      <c r="H471" s="21"/>
      <c r="I471" s="21"/>
      <c r="J471" s="21"/>
      <c r="K471" s="21"/>
      <c r="L471" s="22"/>
    </row>
    <row r="472" spans="1:12">
      <c r="A472" s="23" t="s">
        <v>788</v>
      </c>
      <c r="B472" s="24"/>
      <c r="C472" s="12" t="s">
        <v>789</v>
      </c>
      <c r="D472" s="12"/>
      <c r="E472" s="62"/>
      <c r="F472" s="12"/>
      <c r="G472" s="12"/>
      <c r="H472" s="12"/>
      <c r="I472" s="12"/>
      <c r="J472" s="62">
        <f>J473+J476+J491+J495+J501+J519+J556+J567+J575+J582+J596+J603+J626+J647+J656+J660</f>
        <v>0</v>
      </c>
      <c r="K472" s="62">
        <f>K473+K476+K491+K495+K501+K519+K556+K567+K575+K582+K596+K603+K626+K647+K656+K660</f>
        <v>0</v>
      </c>
      <c r="L472" s="63">
        <f>L473+L476+L491+L495+L501+L519+L556+L567+L575+L582+L596+L603+L626+L647+L656+L660</f>
        <v>0</v>
      </c>
    </row>
    <row r="473" spans="1:12">
      <c r="A473" s="35" t="s">
        <v>790</v>
      </c>
      <c r="B473" s="36"/>
      <c r="C473" s="37" t="s">
        <v>63</v>
      </c>
      <c r="D473" s="37"/>
      <c r="E473" s="64"/>
      <c r="F473" s="37"/>
      <c r="G473" s="37"/>
      <c r="H473" s="37"/>
      <c r="I473" s="37"/>
      <c r="J473" s="64">
        <f>J474</f>
        <v>0</v>
      </c>
      <c r="K473" s="64">
        <f>K474</f>
        <v>0</v>
      </c>
      <c r="L473" s="65">
        <f>L474</f>
        <v>0</v>
      </c>
    </row>
    <row r="474" spans="1:12" ht="25.5">
      <c r="A474" s="16" t="s">
        <v>791</v>
      </c>
      <c r="B474" s="17" t="s">
        <v>1072</v>
      </c>
      <c r="C474" s="18" t="s">
        <v>68</v>
      </c>
      <c r="D474" s="19" t="s">
        <v>27</v>
      </c>
      <c r="E474" s="21">
        <v>2</v>
      </c>
      <c r="F474" s="21"/>
      <c r="G474" s="21"/>
      <c r="H474" s="21"/>
      <c r="I474" s="21">
        <f>TRUNC(F474 * (1 + 25.03 / 100), 2)</f>
        <v>0</v>
      </c>
      <c r="J474" s="21">
        <f>TRUNC(E474 * G474, 2)</f>
        <v>0</v>
      </c>
      <c r="K474" s="21">
        <f>L474 - J474</f>
        <v>0</v>
      </c>
      <c r="L474" s="22">
        <f>TRUNC(E474 * I474, 2)</f>
        <v>0</v>
      </c>
    </row>
    <row r="475" spans="1:12">
      <c r="A475" s="16"/>
      <c r="B475" s="17"/>
      <c r="C475" s="18"/>
      <c r="D475" s="19"/>
      <c r="E475" s="21"/>
      <c r="F475" s="21"/>
      <c r="G475" s="21"/>
      <c r="H475" s="21"/>
      <c r="I475" s="21"/>
      <c r="J475" s="21"/>
      <c r="K475" s="21"/>
      <c r="L475" s="22"/>
    </row>
    <row r="476" spans="1:12">
      <c r="A476" s="35" t="s">
        <v>792</v>
      </c>
      <c r="B476" s="36"/>
      <c r="C476" s="37" t="s">
        <v>75</v>
      </c>
      <c r="D476" s="37"/>
      <c r="E476" s="64"/>
      <c r="F476" s="37"/>
      <c r="G476" s="37"/>
      <c r="H476" s="37"/>
      <c r="I476" s="37"/>
      <c r="J476" s="64">
        <f>SUM(J477:J489)</f>
        <v>0</v>
      </c>
      <c r="K476" s="64">
        <f>SUM(K477:K489)</f>
        <v>0</v>
      </c>
      <c r="L476" s="65">
        <f>SUM(L477:L489)</f>
        <v>0</v>
      </c>
    </row>
    <row r="477" spans="1:12" ht="38.25">
      <c r="A477" s="16" t="s">
        <v>793</v>
      </c>
      <c r="B477" s="17" t="s">
        <v>1135</v>
      </c>
      <c r="C477" s="18" t="s">
        <v>121</v>
      </c>
      <c r="D477" s="19" t="s">
        <v>96</v>
      </c>
      <c r="E477" s="21">
        <v>39</v>
      </c>
      <c r="F477" s="21"/>
      <c r="G477" s="21"/>
      <c r="H477" s="21"/>
      <c r="I477" s="21">
        <f t="shared" ref="I477:I485" si="97">TRUNC(F477 * (1 + 25.03 / 100), 2)</f>
        <v>0</v>
      </c>
      <c r="J477" s="21">
        <f t="shared" ref="J477:J489" si="98">TRUNC(E477 * G477, 2)</f>
        <v>0</v>
      </c>
      <c r="K477" s="21">
        <f t="shared" ref="K477:K489" si="99">L477 - J477</f>
        <v>0</v>
      </c>
      <c r="L477" s="22">
        <f t="shared" ref="L477:L485" si="100">TRUNC(E477 * I477, 2)</f>
        <v>0</v>
      </c>
    </row>
    <row r="478" spans="1:12" ht="38.25">
      <c r="A478" s="16" t="s">
        <v>794</v>
      </c>
      <c r="B478" s="17" t="s">
        <v>1136</v>
      </c>
      <c r="C478" s="18" t="s">
        <v>123</v>
      </c>
      <c r="D478" s="19" t="s">
        <v>96</v>
      </c>
      <c r="E478" s="21">
        <v>4</v>
      </c>
      <c r="F478" s="21"/>
      <c r="G478" s="21"/>
      <c r="H478" s="21"/>
      <c r="I478" s="21">
        <f t="shared" si="97"/>
        <v>0</v>
      </c>
      <c r="J478" s="21">
        <f t="shared" si="98"/>
        <v>0</v>
      </c>
      <c r="K478" s="21">
        <f t="shared" si="99"/>
        <v>0</v>
      </c>
      <c r="L478" s="22">
        <f t="shared" si="100"/>
        <v>0</v>
      </c>
    </row>
    <row r="479" spans="1:12" ht="38.25">
      <c r="A479" s="16" t="s">
        <v>795</v>
      </c>
      <c r="B479" s="17" t="s">
        <v>1137</v>
      </c>
      <c r="C479" s="18" t="s">
        <v>98</v>
      </c>
      <c r="D479" s="19" t="s">
        <v>96</v>
      </c>
      <c r="E479" s="21">
        <v>141</v>
      </c>
      <c r="F479" s="21"/>
      <c r="G479" s="21"/>
      <c r="H479" s="21"/>
      <c r="I479" s="21">
        <f t="shared" si="97"/>
        <v>0</v>
      </c>
      <c r="J479" s="21">
        <f t="shared" si="98"/>
        <v>0</v>
      </c>
      <c r="K479" s="21">
        <f t="shared" si="99"/>
        <v>0</v>
      </c>
      <c r="L479" s="22">
        <f t="shared" si="100"/>
        <v>0</v>
      </c>
    </row>
    <row r="480" spans="1:12" ht="39" customHeight="1">
      <c r="A480" s="16" t="s">
        <v>796</v>
      </c>
      <c r="B480" s="17" t="s">
        <v>1076</v>
      </c>
      <c r="C480" s="18" t="s">
        <v>130</v>
      </c>
      <c r="D480" s="19" t="s">
        <v>96</v>
      </c>
      <c r="E480" s="21">
        <v>4</v>
      </c>
      <c r="F480" s="21"/>
      <c r="G480" s="21"/>
      <c r="H480" s="21"/>
      <c r="I480" s="21">
        <f t="shared" si="97"/>
        <v>0</v>
      </c>
      <c r="J480" s="21">
        <f t="shared" si="98"/>
        <v>0</v>
      </c>
      <c r="K480" s="21">
        <f t="shared" si="99"/>
        <v>0</v>
      </c>
      <c r="L480" s="22">
        <f t="shared" si="100"/>
        <v>0</v>
      </c>
    </row>
    <row r="481" spans="1:12" ht="39.75" customHeight="1">
      <c r="A481" s="16" t="s">
        <v>797</v>
      </c>
      <c r="B481" s="17" t="s">
        <v>1077</v>
      </c>
      <c r="C481" s="18" t="s">
        <v>100</v>
      </c>
      <c r="D481" s="19" t="s">
        <v>96</v>
      </c>
      <c r="E481" s="21">
        <v>111</v>
      </c>
      <c r="F481" s="21"/>
      <c r="G481" s="21"/>
      <c r="H481" s="21"/>
      <c r="I481" s="21">
        <f t="shared" si="97"/>
        <v>0</v>
      </c>
      <c r="J481" s="21">
        <f t="shared" si="98"/>
        <v>0</v>
      </c>
      <c r="K481" s="21">
        <f t="shared" si="99"/>
        <v>0</v>
      </c>
      <c r="L481" s="22">
        <f t="shared" si="100"/>
        <v>0</v>
      </c>
    </row>
    <row r="482" spans="1:12" ht="39.75" customHeight="1">
      <c r="A482" s="16" t="s">
        <v>798</v>
      </c>
      <c r="B482" s="17" t="s">
        <v>1138</v>
      </c>
      <c r="C482" s="18" t="s">
        <v>133</v>
      </c>
      <c r="D482" s="19" t="s">
        <v>96</v>
      </c>
      <c r="E482" s="21">
        <v>130</v>
      </c>
      <c r="F482" s="21"/>
      <c r="G482" s="21"/>
      <c r="H482" s="21"/>
      <c r="I482" s="21">
        <f t="shared" si="97"/>
        <v>0</v>
      </c>
      <c r="J482" s="21">
        <f t="shared" si="98"/>
        <v>0</v>
      </c>
      <c r="K482" s="21">
        <f t="shared" si="99"/>
        <v>0</v>
      </c>
      <c r="L482" s="22">
        <f t="shared" si="100"/>
        <v>0</v>
      </c>
    </row>
    <row r="483" spans="1:12" ht="51">
      <c r="A483" s="16" t="s">
        <v>799</v>
      </c>
      <c r="B483" s="17" t="s">
        <v>1139</v>
      </c>
      <c r="C483" s="18" t="s">
        <v>104</v>
      </c>
      <c r="D483" s="19" t="s">
        <v>18</v>
      </c>
      <c r="E483" s="21">
        <v>16</v>
      </c>
      <c r="F483" s="21"/>
      <c r="G483" s="21"/>
      <c r="H483" s="21"/>
      <c r="I483" s="21">
        <f t="shared" si="97"/>
        <v>0</v>
      </c>
      <c r="J483" s="21">
        <f t="shared" si="98"/>
        <v>0</v>
      </c>
      <c r="K483" s="21">
        <f t="shared" si="99"/>
        <v>0</v>
      </c>
      <c r="L483" s="22">
        <f t="shared" si="100"/>
        <v>0</v>
      </c>
    </row>
    <row r="484" spans="1:12" ht="25.5">
      <c r="A484" s="16" t="s">
        <v>800</v>
      </c>
      <c r="B484" s="17" t="s">
        <v>1140</v>
      </c>
      <c r="C484" s="18" t="s">
        <v>136</v>
      </c>
      <c r="D484" s="19" t="s">
        <v>18</v>
      </c>
      <c r="E484" s="21">
        <v>109</v>
      </c>
      <c r="F484" s="21"/>
      <c r="G484" s="21"/>
      <c r="H484" s="21"/>
      <c r="I484" s="21">
        <f t="shared" si="97"/>
        <v>0</v>
      </c>
      <c r="J484" s="21">
        <f t="shared" si="98"/>
        <v>0</v>
      </c>
      <c r="K484" s="21">
        <f t="shared" si="99"/>
        <v>0</v>
      </c>
      <c r="L484" s="22">
        <f t="shared" si="100"/>
        <v>0</v>
      </c>
    </row>
    <row r="485" spans="1:12" ht="38.25">
      <c r="A485" s="16" t="s">
        <v>801</v>
      </c>
      <c r="B485" s="17" t="s">
        <v>1141</v>
      </c>
      <c r="C485" s="18" t="s">
        <v>138</v>
      </c>
      <c r="D485" s="19" t="s">
        <v>18</v>
      </c>
      <c r="E485" s="21">
        <v>37</v>
      </c>
      <c r="F485" s="21"/>
      <c r="G485" s="21"/>
      <c r="H485" s="21"/>
      <c r="I485" s="21">
        <f t="shared" si="97"/>
        <v>0</v>
      </c>
      <c r="J485" s="21">
        <f t="shared" si="98"/>
        <v>0</v>
      </c>
      <c r="K485" s="21">
        <f t="shared" si="99"/>
        <v>0</v>
      </c>
      <c r="L485" s="22">
        <f t="shared" si="100"/>
        <v>0</v>
      </c>
    </row>
    <row r="486" spans="1:12" ht="25.5">
      <c r="A486" s="16" t="s">
        <v>802</v>
      </c>
      <c r="B486" s="17" t="s">
        <v>1142</v>
      </c>
      <c r="C486" s="18" t="s">
        <v>1338</v>
      </c>
      <c r="D486" s="19" t="s">
        <v>27</v>
      </c>
      <c r="E486" s="21">
        <v>16</v>
      </c>
      <c r="F486" s="21"/>
      <c r="G486" s="21"/>
      <c r="H486" s="21"/>
      <c r="I486" s="96">
        <f>TRUNC(F486 * (1 + 19.83 / 100), 2)</f>
        <v>0</v>
      </c>
      <c r="J486" s="21">
        <f t="shared" si="98"/>
        <v>0</v>
      </c>
      <c r="K486" s="21">
        <f t="shared" si="99"/>
        <v>0</v>
      </c>
      <c r="L486" s="22">
        <f>TRUNC(E486 * TRUNC(F486 * (1 + 19.83 / 100), 2), 2)</f>
        <v>0</v>
      </c>
    </row>
    <row r="487" spans="1:12" ht="25.5">
      <c r="A487" s="16" t="s">
        <v>803</v>
      </c>
      <c r="B487" s="17" t="s">
        <v>1143</v>
      </c>
      <c r="C487" s="18" t="s">
        <v>141</v>
      </c>
      <c r="D487" s="19" t="s">
        <v>27</v>
      </c>
      <c r="E487" s="21">
        <v>16</v>
      </c>
      <c r="F487" s="21"/>
      <c r="G487" s="21"/>
      <c r="H487" s="21"/>
      <c r="I487" s="21">
        <f>TRUNC(F487 * (1 + 25.03 / 100), 2)</f>
        <v>0</v>
      </c>
      <c r="J487" s="21">
        <f t="shared" si="98"/>
        <v>0</v>
      </c>
      <c r="K487" s="21">
        <f t="shared" si="99"/>
        <v>0</v>
      </c>
      <c r="L487" s="22">
        <f>TRUNC(E487 * I487, 2)</f>
        <v>0</v>
      </c>
    </row>
    <row r="488" spans="1:12" ht="25.5">
      <c r="A488" s="16" t="s">
        <v>804</v>
      </c>
      <c r="B488" s="17" t="s">
        <v>805</v>
      </c>
      <c r="C488" s="18" t="s">
        <v>806</v>
      </c>
      <c r="D488" s="19" t="s">
        <v>18</v>
      </c>
      <c r="E488" s="21">
        <v>85</v>
      </c>
      <c r="F488" s="21"/>
      <c r="G488" s="21"/>
      <c r="H488" s="21"/>
      <c r="I488" s="21">
        <f>TRUNC(F488 * (1 + 25.03 / 100), 2)</f>
        <v>0</v>
      </c>
      <c r="J488" s="21">
        <f t="shared" si="98"/>
        <v>0</v>
      </c>
      <c r="K488" s="21">
        <f t="shared" si="99"/>
        <v>0</v>
      </c>
      <c r="L488" s="22">
        <f>TRUNC(E488 * I488, 2)</f>
        <v>0</v>
      </c>
    </row>
    <row r="489" spans="1:12">
      <c r="A489" s="16" t="s">
        <v>807</v>
      </c>
      <c r="B489" s="17" t="s">
        <v>1144</v>
      </c>
      <c r="C489" s="18" t="s">
        <v>470</v>
      </c>
      <c r="D489" s="19" t="s">
        <v>18</v>
      </c>
      <c r="E489" s="21">
        <v>85</v>
      </c>
      <c r="F489" s="21"/>
      <c r="G489" s="21"/>
      <c r="H489" s="21"/>
      <c r="I489" s="21">
        <f>TRUNC(F489 * (1 + 25.03 / 100), 2)</f>
        <v>0</v>
      </c>
      <c r="J489" s="21">
        <f t="shared" si="98"/>
        <v>0</v>
      </c>
      <c r="K489" s="21">
        <f t="shared" si="99"/>
        <v>0</v>
      </c>
      <c r="L489" s="22">
        <f>TRUNC(E489 * I489, 2)</f>
        <v>0</v>
      </c>
    </row>
    <row r="490" spans="1:12">
      <c r="A490" s="16"/>
      <c r="B490" s="17"/>
      <c r="C490" s="18"/>
      <c r="D490" s="19"/>
      <c r="E490" s="21"/>
      <c r="F490" s="21"/>
      <c r="G490" s="21"/>
      <c r="H490" s="21"/>
      <c r="I490" s="21"/>
      <c r="J490" s="21"/>
      <c r="K490" s="21"/>
      <c r="L490" s="22"/>
    </row>
    <row r="491" spans="1:12">
      <c r="A491" s="35" t="s">
        <v>808</v>
      </c>
      <c r="B491" s="36"/>
      <c r="C491" s="37" t="s">
        <v>149</v>
      </c>
      <c r="D491" s="37"/>
      <c r="E491" s="64"/>
      <c r="F491" s="37"/>
      <c r="G491" s="37"/>
      <c r="H491" s="37"/>
      <c r="I491" s="37"/>
      <c r="J491" s="64">
        <f>J492+J493</f>
        <v>0</v>
      </c>
      <c r="K491" s="64">
        <f>K492+K493</f>
        <v>0</v>
      </c>
      <c r="L491" s="65">
        <f>L492+L493</f>
        <v>0</v>
      </c>
    </row>
    <row r="492" spans="1:12" ht="25.5">
      <c r="A492" s="16" t="s">
        <v>809</v>
      </c>
      <c r="B492" s="17" t="s">
        <v>151</v>
      </c>
      <c r="C492" s="18" t="s">
        <v>152</v>
      </c>
      <c r="D492" s="19" t="s">
        <v>18</v>
      </c>
      <c r="E492" s="21">
        <v>367</v>
      </c>
      <c r="F492" s="21"/>
      <c r="G492" s="21"/>
      <c r="H492" s="21"/>
      <c r="I492" s="21">
        <f>TRUNC(F492 * (1 + 25.03 / 100), 2)</f>
        <v>0</v>
      </c>
      <c r="J492" s="21">
        <f>TRUNC(E492 * G492, 2)</f>
        <v>0</v>
      </c>
      <c r="K492" s="21">
        <f>L492 - J492</f>
        <v>0</v>
      </c>
      <c r="L492" s="22">
        <f>TRUNC(E492 * I492, 2)</f>
        <v>0</v>
      </c>
    </row>
    <row r="493" spans="1:12" ht="38.25">
      <c r="A493" s="16" t="s">
        <v>810</v>
      </c>
      <c r="B493" s="17" t="s">
        <v>160</v>
      </c>
      <c r="C493" s="18" t="s">
        <v>161</v>
      </c>
      <c r="D493" s="19" t="s">
        <v>18</v>
      </c>
      <c r="E493" s="21">
        <v>5</v>
      </c>
      <c r="F493" s="21"/>
      <c r="G493" s="21"/>
      <c r="H493" s="21"/>
      <c r="I493" s="21">
        <f>TRUNC(F493 * (1 + 25.03 / 100), 2)</f>
        <v>0</v>
      </c>
      <c r="J493" s="21">
        <f>TRUNC(E493 * G493, 2)</f>
        <v>0</v>
      </c>
      <c r="K493" s="21">
        <f>L493 - J493</f>
        <v>0</v>
      </c>
      <c r="L493" s="22">
        <f>TRUNC(E493 * I493, 2)</f>
        <v>0</v>
      </c>
    </row>
    <row r="494" spans="1:12">
      <c r="A494" s="16"/>
      <c r="B494" s="17"/>
      <c r="C494" s="18"/>
      <c r="D494" s="19"/>
      <c r="E494" s="21"/>
      <c r="F494" s="21"/>
      <c r="G494" s="21"/>
      <c r="H494" s="21"/>
      <c r="I494" s="21"/>
      <c r="J494" s="21"/>
      <c r="K494" s="21"/>
      <c r="L494" s="22"/>
    </row>
    <row r="495" spans="1:12">
      <c r="A495" s="35" t="s">
        <v>811</v>
      </c>
      <c r="B495" s="36"/>
      <c r="C495" s="37" t="s">
        <v>163</v>
      </c>
      <c r="D495" s="37"/>
      <c r="E495" s="64"/>
      <c r="F495" s="37"/>
      <c r="G495" s="37"/>
      <c r="H495" s="37"/>
      <c r="I495" s="37"/>
      <c r="J495" s="64">
        <f>J496+J497+J498+J499</f>
        <v>0</v>
      </c>
      <c r="K495" s="64">
        <f>K496+K497+K498+K499</f>
        <v>0</v>
      </c>
      <c r="L495" s="65">
        <f>L496+L497+L498+L499</f>
        <v>0</v>
      </c>
    </row>
    <row r="496" spans="1:12" ht="38.25">
      <c r="A496" s="16" t="s">
        <v>812</v>
      </c>
      <c r="B496" s="17" t="s">
        <v>1297</v>
      </c>
      <c r="C496" s="18" t="s">
        <v>1296</v>
      </c>
      <c r="D496" s="19" t="s">
        <v>18</v>
      </c>
      <c r="E496" s="21">
        <v>251</v>
      </c>
      <c r="F496" s="21"/>
      <c r="G496" s="21"/>
      <c r="H496" s="21"/>
      <c r="I496" s="21">
        <f>TRUNC(F496 * (1 + 25.03 / 100), 2)</f>
        <v>0</v>
      </c>
      <c r="J496" s="21">
        <f>TRUNC(E496 * G496, 2)</f>
        <v>0</v>
      </c>
      <c r="K496" s="21">
        <f>L496 - J496</f>
        <v>0</v>
      </c>
      <c r="L496" s="22">
        <f>TRUNC(E496 * I496, 2)</f>
        <v>0</v>
      </c>
    </row>
    <row r="497" spans="1:12" ht="38.25">
      <c r="A497" s="16" t="s">
        <v>813</v>
      </c>
      <c r="B497" s="17" t="s">
        <v>1145</v>
      </c>
      <c r="C497" s="18" t="s">
        <v>166</v>
      </c>
      <c r="D497" s="19" t="s">
        <v>18</v>
      </c>
      <c r="E497" s="21">
        <v>251</v>
      </c>
      <c r="F497" s="21"/>
      <c r="G497" s="21"/>
      <c r="H497" s="21"/>
      <c r="I497" s="21">
        <f>TRUNC(F497 * (1 + 25.03 / 100), 2)</f>
        <v>0</v>
      </c>
      <c r="J497" s="21">
        <f>TRUNC(E497 * G497, 2)</f>
        <v>0</v>
      </c>
      <c r="K497" s="21">
        <f>L497 - J497</f>
        <v>0</v>
      </c>
      <c r="L497" s="22">
        <f>TRUNC(E497 * I497, 2)</f>
        <v>0</v>
      </c>
    </row>
    <row r="498" spans="1:12" ht="25.5">
      <c r="A498" s="16" t="s">
        <v>814</v>
      </c>
      <c r="B498" s="17" t="s">
        <v>168</v>
      </c>
      <c r="C498" s="18" t="s">
        <v>169</v>
      </c>
      <c r="D498" s="19" t="s">
        <v>31</v>
      </c>
      <c r="E498" s="21">
        <v>132</v>
      </c>
      <c r="F498" s="21"/>
      <c r="G498" s="21"/>
      <c r="H498" s="21"/>
      <c r="I498" s="21">
        <f>TRUNC(F498 * (1 + 25.03 / 100), 2)</f>
        <v>0</v>
      </c>
      <c r="J498" s="21">
        <f>TRUNC(E498 * G498, 2)</f>
        <v>0</v>
      </c>
      <c r="K498" s="21">
        <f>L498 - J498</f>
        <v>0</v>
      </c>
      <c r="L498" s="22">
        <f>TRUNC(E498 * I498, 2)</f>
        <v>0</v>
      </c>
    </row>
    <row r="499" spans="1:12" ht="25.5">
      <c r="A499" s="16" t="s">
        <v>815</v>
      </c>
      <c r="B499" s="17" t="s">
        <v>171</v>
      </c>
      <c r="C499" s="18" t="s">
        <v>172</v>
      </c>
      <c r="D499" s="19" t="s">
        <v>31</v>
      </c>
      <c r="E499" s="21">
        <v>32</v>
      </c>
      <c r="F499" s="21"/>
      <c r="G499" s="21"/>
      <c r="H499" s="21"/>
      <c r="I499" s="21">
        <f>TRUNC(F499 * (1 + 25.03 / 100), 2)</f>
        <v>0</v>
      </c>
      <c r="J499" s="21">
        <f>TRUNC(E499 * G499, 2)</f>
        <v>0</v>
      </c>
      <c r="K499" s="21">
        <f>L499 - J499</f>
        <v>0</v>
      </c>
      <c r="L499" s="22">
        <f>TRUNC(E499 * I499, 2)</f>
        <v>0</v>
      </c>
    </row>
    <row r="500" spans="1:12">
      <c r="A500" s="16"/>
      <c r="B500" s="17"/>
      <c r="C500" s="18"/>
      <c r="D500" s="19"/>
      <c r="E500" s="21"/>
      <c r="F500" s="21"/>
      <c r="G500" s="21"/>
      <c r="H500" s="21"/>
      <c r="I500" s="21"/>
      <c r="J500" s="21"/>
      <c r="K500" s="21"/>
      <c r="L500" s="22"/>
    </row>
    <row r="501" spans="1:12">
      <c r="A501" s="35" t="s">
        <v>816</v>
      </c>
      <c r="B501" s="36"/>
      <c r="C501" s="37" t="s">
        <v>174</v>
      </c>
      <c r="D501" s="37"/>
      <c r="E501" s="64"/>
      <c r="F501" s="37"/>
      <c r="G501" s="37"/>
      <c r="H501" s="37"/>
      <c r="I501" s="37"/>
      <c r="J501" s="64">
        <f>SUM(J502:J517)</f>
        <v>0</v>
      </c>
      <c r="K501" s="64">
        <f>SUM(K502:K517)</f>
        <v>0</v>
      </c>
      <c r="L501" s="65">
        <f>SUM(L502:L517)</f>
        <v>0</v>
      </c>
    </row>
    <row r="502" spans="1:12" ht="38.25">
      <c r="A502" s="16" t="s">
        <v>817</v>
      </c>
      <c r="B502" s="17" t="s">
        <v>1084</v>
      </c>
      <c r="C502" s="18" t="s">
        <v>679</v>
      </c>
      <c r="D502" s="19" t="s">
        <v>14</v>
      </c>
      <c r="E502" s="21">
        <v>2</v>
      </c>
      <c r="F502" s="21"/>
      <c r="G502" s="21"/>
      <c r="H502" s="21"/>
      <c r="I502" s="21">
        <f t="shared" ref="I502:I517" si="101">TRUNC(F502 * (1 + 25.03 / 100), 2)</f>
        <v>0</v>
      </c>
      <c r="J502" s="21">
        <f t="shared" ref="J502:J517" si="102">TRUNC(E502 * G502, 2)</f>
        <v>0</v>
      </c>
      <c r="K502" s="21">
        <f t="shared" ref="K502:K517" si="103">L502 - J502</f>
        <v>0</v>
      </c>
      <c r="L502" s="22">
        <f t="shared" ref="L502:L517" si="104">TRUNC(E502 * I502, 2)</f>
        <v>0</v>
      </c>
    </row>
    <row r="503" spans="1:12" ht="38.25">
      <c r="A503" s="16" t="s">
        <v>818</v>
      </c>
      <c r="B503" s="17" t="s">
        <v>1085</v>
      </c>
      <c r="C503" s="18" t="s">
        <v>178</v>
      </c>
      <c r="D503" s="19" t="s">
        <v>14</v>
      </c>
      <c r="E503" s="21">
        <v>4</v>
      </c>
      <c r="F503" s="21"/>
      <c r="G503" s="21"/>
      <c r="H503" s="21"/>
      <c r="I503" s="21">
        <f t="shared" si="101"/>
        <v>0</v>
      </c>
      <c r="J503" s="21">
        <f t="shared" si="102"/>
        <v>0</v>
      </c>
      <c r="K503" s="21">
        <f t="shared" si="103"/>
        <v>0</v>
      </c>
      <c r="L503" s="22">
        <f t="shared" si="104"/>
        <v>0</v>
      </c>
    </row>
    <row r="504" spans="1:12" ht="63.75">
      <c r="A504" s="16" t="s">
        <v>819</v>
      </c>
      <c r="B504" s="17" t="s">
        <v>180</v>
      </c>
      <c r="C504" s="18" t="s">
        <v>181</v>
      </c>
      <c r="D504" s="19" t="s">
        <v>14</v>
      </c>
      <c r="E504" s="21">
        <v>1</v>
      </c>
      <c r="F504" s="21"/>
      <c r="G504" s="21"/>
      <c r="H504" s="21"/>
      <c r="I504" s="21">
        <f t="shared" si="101"/>
        <v>0</v>
      </c>
      <c r="J504" s="21">
        <f t="shared" si="102"/>
        <v>0</v>
      </c>
      <c r="K504" s="21">
        <f t="shared" si="103"/>
        <v>0</v>
      </c>
      <c r="L504" s="22">
        <f t="shared" si="104"/>
        <v>0</v>
      </c>
    </row>
    <row r="505" spans="1:12" ht="25.5">
      <c r="A505" s="16" t="s">
        <v>820</v>
      </c>
      <c r="B505" s="17" t="s">
        <v>1146</v>
      </c>
      <c r="C505" s="18" t="s">
        <v>186</v>
      </c>
      <c r="D505" s="19" t="s">
        <v>18</v>
      </c>
      <c r="E505" s="21">
        <v>3</v>
      </c>
      <c r="F505" s="21"/>
      <c r="G505" s="21"/>
      <c r="H505" s="21"/>
      <c r="I505" s="21">
        <f t="shared" si="101"/>
        <v>0</v>
      </c>
      <c r="J505" s="21">
        <f t="shared" si="102"/>
        <v>0</v>
      </c>
      <c r="K505" s="21">
        <f t="shared" si="103"/>
        <v>0</v>
      </c>
      <c r="L505" s="22">
        <f t="shared" si="104"/>
        <v>0</v>
      </c>
    </row>
    <row r="506" spans="1:12" ht="38.25">
      <c r="A506" s="16" t="s">
        <v>821</v>
      </c>
      <c r="B506" s="17" t="s">
        <v>822</v>
      </c>
      <c r="C506" s="18" t="s">
        <v>823</v>
      </c>
      <c r="D506" s="19" t="s">
        <v>14</v>
      </c>
      <c r="E506" s="21">
        <v>2</v>
      </c>
      <c r="F506" s="21"/>
      <c r="G506" s="21"/>
      <c r="H506" s="21"/>
      <c r="I506" s="21">
        <f t="shared" si="101"/>
        <v>0</v>
      </c>
      <c r="J506" s="21">
        <f t="shared" si="102"/>
        <v>0</v>
      </c>
      <c r="K506" s="21">
        <f t="shared" si="103"/>
        <v>0</v>
      </c>
      <c r="L506" s="22">
        <f t="shared" si="104"/>
        <v>0</v>
      </c>
    </row>
    <row r="507" spans="1:12">
      <c r="A507" s="16" t="s">
        <v>824</v>
      </c>
      <c r="B507" s="17" t="s">
        <v>825</v>
      </c>
      <c r="C507" s="71" t="s">
        <v>1147</v>
      </c>
      <c r="D507" s="19" t="s">
        <v>14</v>
      </c>
      <c r="E507" s="21">
        <v>3</v>
      </c>
      <c r="F507" s="21"/>
      <c r="G507" s="21"/>
      <c r="H507" s="21"/>
      <c r="I507" s="21">
        <f t="shared" si="101"/>
        <v>0</v>
      </c>
      <c r="J507" s="21">
        <f t="shared" si="102"/>
        <v>0</v>
      </c>
      <c r="K507" s="21">
        <f t="shared" si="103"/>
        <v>0</v>
      </c>
      <c r="L507" s="22">
        <f t="shared" si="104"/>
        <v>0</v>
      </c>
    </row>
    <row r="508" spans="1:12" ht="51">
      <c r="A508" s="16" t="s">
        <v>826</v>
      </c>
      <c r="B508" s="17" t="s">
        <v>683</v>
      </c>
      <c r="C508" s="18" t="s">
        <v>684</v>
      </c>
      <c r="D508" s="19" t="s">
        <v>14</v>
      </c>
      <c r="E508" s="21">
        <v>2</v>
      </c>
      <c r="F508" s="21"/>
      <c r="G508" s="21"/>
      <c r="H508" s="21"/>
      <c r="I508" s="21">
        <f t="shared" si="101"/>
        <v>0</v>
      </c>
      <c r="J508" s="21">
        <f t="shared" si="102"/>
        <v>0</v>
      </c>
      <c r="K508" s="21">
        <f t="shared" si="103"/>
        <v>0</v>
      </c>
      <c r="L508" s="22">
        <f t="shared" si="104"/>
        <v>0</v>
      </c>
    </row>
    <row r="509" spans="1:12" ht="38.25">
      <c r="A509" s="16" t="s">
        <v>827</v>
      </c>
      <c r="B509" s="17" t="s">
        <v>828</v>
      </c>
      <c r="C509" s="18" t="s">
        <v>829</v>
      </c>
      <c r="D509" s="19" t="s">
        <v>14</v>
      </c>
      <c r="E509" s="21">
        <v>1</v>
      </c>
      <c r="F509" s="21"/>
      <c r="G509" s="21"/>
      <c r="H509" s="21"/>
      <c r="I509" s="21">
        <f t="shared" si="101"/>
        <v>0</v>
      </c>
      <c r="J509" s="21">
        <f t="shared" si="102"/>
        <v>0</v>
      </c>
      <c r="K509" s="21">
        <f t="shared" si="103"/>
        <v>0</v>
      </c>
      <c r="L509" s="22">
        <f t="shared" si="104"/>
        <v>0</v>
      </c>
    </row>
    <row r="510" spans="1:12" ht="45" customHeight="1">
      <c r="A510" s="16" t="s">
        <v>830</v>
      </c>
      <c r="B510" s="17" t="s">
        <v>686</v>
      </c>
      <c r="C510" s="18" t="s">
        <v>687</v>
      </c>
      <c r="D510" s="19" t="s">
        <v>14</v>
      </c>
      <c r="E510" s="21">
        <v>2</v>
      </c>
      <c r="F510" s="21"/>
      <c r="G510" s="21"/>
      <c r="H510" s="21"/>
      <c r="I510" s="21">
        <f t="shared" si="101"/>
        <v>0</v>
      </c>
      <c r="J510" s="21">
        <f t="shared" si="102"/>
        <v>0</v>
      </c>
      <c r="K510" s="21">
        <f t="shared" si="103"/>
        <v>0</v>
      </c>
      <c r="L510" s="22">
        <f t="shared" si="104"/>
        <v>0</v>
      </c>
    </row>
    <row r="511" spans="1:12" ht="45" customHeight="1">
      <c r="A511" s="16" t="s">
        <v>831</v>
      </c>
      <c r="B511" s="17" t="s">
        <v>197</v>
      </c>
      <c r="C511" s="18" t="s">
        <v>198</v>
      </c>
      <c r="D511" s="19" t="s">
        <v>14</v>
      </c>
      <c r="E511" s="21">
        <v>1</v>
      </c>
      <c r="F511" s="21"/>
      <c r="G511" s="21"/>
      <c r="H511" s="21"/>
      <c r="I511" s="21">
        <f t="shared" si="101"/>
        <v>0</v>
      </c>
      <c r="J511" s="21">
        <f t="shared" si="102"/>
        <v>0</v>
      </c>
      <c r="K511" s="21">
        <f t="shared" si="103"/>
        <v>0</v>
      </c>
      <c r="L511" s="22">
        <f t="shared" si="104"/>
        <v>0</v>
      </c>
    </row>
    <row r="512" spans="1:12" ht="51">
      <c r="A512" s="16" t="s">
        <v>832</v>
      </c>
      <c r="B512" s="17" t="s">
        <v>203</v>
      </c>
      <c r="C512" s="18" t="s">
        <v>204</v>
      </c>
      <c r="D512" s="19" t="s">
        <v>14</v>
      </c>
      <c r="E512" s="21">
        <v>3</v>
      </c>
      <c r="F512" s="21"/>
      <c r="G512" s="21"/>
      <c r="H512" s="21"/>
      <c r="I512" s="21">
        <f t="shared" si="101"/>
        <v>0</v>
      </c>
      <c r="J512" s="21">
        <f t="shared" si="102"/>
        <v>0</v>
      </c>
      <c r="K512" s="21">
        <f t="shared" si="103"/>
        <v>0</v>
      </c>
      <c r="L512" s="22">
        <f t="shared" si="104"/>
        <v>0</v>
      </c>
    </row>
    <row r="513" spans="1:12" ht="51">
      <c r="A513" s="16" t="s">
        <v>833</v>
      </c>
      <c r="B513" s="17" t="s">
        <v>691</v>
      </c>
      <c r="C513" s="18" t="s">
        <v>692</v>
      </c>
      <c r="D513" s="19" t="s">
        <v>14</v>
      </c>
      <c r="E513" s="21">
        <v>1</v>
      </c>
      <c r="F513" s="21"/>
      <c r="G513" s="21"/>
      <c r="H513" s="21"/>
      <c r="I513" s="21">
        <f t="shared" si="101"/>
        <v>0</v>
      </c>
      <c r="J513" s="21">
        <f t="shared" si="102"/>
        <v>0</v>
      </c>
      <c r="K513" s="21">
        <f t="shared" si="103"/>
        <v>0</v>
      </c>
      <c r="L513" s="22">
        <f t="shared" si="104"/>
        <v>0</v>
      </c>
    </row>
    <row r="514" spans="1:12" ht="51">
      <c r="A514" s="16" t="s">
        <v>834</v>
      </c>
      <c r="B514" s="17" t="s">
        <v>209</v>
      </c>
      <c r="C514" s="18" t="s">
        <v>210</v>
      </c>
      <c r="D514" s="19" t="s">
        <v>14</v>
      </c>
      <c r="E514" s="21">
        <v>8</v>
      </c>
      <c r="F514" s="21"/>
      <c r="G514" s="21"/>
      <c r="H514" s="21"/>
      <c r="I514" s="21">
        <f t="shared" si="101"/>
        <v>0</v>
      </c>
      <c r="J514" s="21">
        <f t="shared" si="102"/>
        <v>0</v>
      </c>
      <c r="K514" s="21">
        <f t="shared" si="103"/>
        <v>0</v>
      </c>
      <c r="L514" s="22">
        <f t="shared" si="104"/>
        <v>0</v>
      </c>
    </row>
    <row r="515" spans="1:12" ht="38.25">
      <c r="A515" s="16" t="s">
        <v>835</v>
      </c>
      <c r="B515" s="17" t="s">
        <v>224</v>
      </c>
      <c r="C515" s="18" t="s">
        <v>225</v>
      </c>
      <c r="D515" s="19" t="s">
        <v>117</v>
      </c>
      <c r="E515" s="21">
        <v>2</v>
      </c>
      <c r="F515" s="21"/>
      <c r="G515" s="21"/>
      <c r="H515" s="21"/>
      <c r="I515" s="21">
        <f t="shared" si="101"/>
        <v>0</v>
      </c>
      <c r="J515" s="21">
        <f t="shared" si="102"/>
        <v>0</v>
      </c>
      <c r="K515" s="21">
        <f t="shared" si="103"/>
        <v>0</v>
      </c>
      <c r="L515" s="22">
        <f t="shared" si="104"/>
        <v>0</v>
      </c>
    </row>
    <row r="516" spans="1:12" ht="25.5">
      <c r="A516" s="16" t="s">
        <v>836</v>
      </c>
      <c r="B516" s="17" t="s">
        <v>1148</v>
      </c>
      <c r="C516" s="18" t="s">
        <v>231</v>
      </c>
      <c r="D516" s="19" t="s">
        <v>14</v>
      </c>
      <c r="E516" s="21">
        <v>6</v>
      </c>
      <c r="F516" s="21"/>
      <c r="G516" s="21"/>
      <c r="H516" s="21"/>
      <c r="I516" s="21">
        <f t="shared" si="101"/>
        <v>0</v>
      </c>
      <c r="J516" s="21">
        <f t="shared" si="102"/>
        <v>0</v>
      </c>
      <c r="K516" s="21">
        <f t="shared" si="103"/>
        <v>0</v>
      </c>
      <c r="L516" s="22">
        <f t="shared" si="104"/>
        <v>0</v>
      </c>
    </row>
    <row r="517" spans="1:12" ht="63.75">
      <c r="A517" s="16" t="s">
        <v>837</v>
      </c>
      <c r="B517" s="17" t="s">
        <v>233</v>
      </c>
      <c r="C517" s="18" t="s">
        <v>234</v>
      </c>
      <c r="D517" s="19" t="s">
        <v>18</v>
      </c>
      <c r="E517" s="21">
        <v>28</v>
      </c>
      <c r="F517" s="21"/>
      <c r="G517" s="21"/>
      <c r="H517" s="21"/>
      <c r="I517" s="21">
        <f t="shared" si="101"/>
        <v>0</v>
      </c>
      <c r="J517" s="21">
        <f t="shared" si="102"/>
        <v>0</v>
      </c>
      <c r="K517" s="21">
        <f t="shared" si="103"/>
        <v>0</v>
      </c>
      <c r="L517" s="22">
        <f t="shared" si="104"/>
        <v>0</v>
      </c>
    </row>
    <row r="518" spans="1:12">
      <c r="A518" s="16"/>
      <c r="B518" s="17"/>
      <c r="C518" s="18"/>
      <c r="D518" s="19"/>
      <c r="E518" s="21"/>
      <c r="F518" s="21"/>
      <c r="G518" s="21"/>
      <c r="H518" s="21"/>
      <c r="I518" s="21"/>
      <c r="J518" s="21"/>
      <c r="K518" s="21"/>
      <c r="L518" s="22"/>
    </row>
    <row r="519" spans="1:12">
      <c r="A519" s="35" t="s">
        <v>838</v>
      </c>
      <c r="B519" s="36"/>
      <c r="C519" s="37" t="s">
        <v>236</v>
      </c>
      <c r="D519" s="37"/>
      <c r="E519" s="64"/>
      <c r="F519" s="37"/>
      <c r="G519" s="37"/>
      <c r="H519" s="37"/>
      <c r="I519" s="37"/>
      <c r="J519" s="64">
        <f>SUM(J520:J554)</f>
        <v>0</v>
      </c>
      <c r="K519" s="64">
        <f>SUM(K520:K554)</f>
        <v>0</v>
      </c>
      <c r="L519" s="65">
        <f>SUM(L520:L554)</f>
        <v>0</v>
      </c>
    </row>
    <row r="520" spans="1:12" ht="25.5">
      <c r="A520" s="16" t="s">
        <v>839</v>
      </c>
      <c r="B520" s="17" t="s">
        <v>840</v>
      </c>
      <c r="C520" s="18" t="s">
        <v>841</v>
      </c>
      <c r="D520" s="19" t="s">
        <v>14</v>
      </c>
      <c r="E520" s="21">
        <v>1</v>
      </c>
      <c r="F520" s="21"/>
      <c r="G520" s="21"/>
      <c r="H520" s="21"/>
      <c r="I520" s="21">
        <f t="shared" ref="I520:I554" si="105">TRUNC(F520 * (1 + 25.03 / 100), 2)</f>
        <v>0</v>
      </c>
      <c r="J520" s="21">
        <f t="shared" ref="J520:J554" si="106">TRUNC(E520 * G520, 2)</f>
        <v>0</v>
      </c>
      <c r="K520" s="21">
        <f t="shared" ref="K520:K554" si="107">L520 - J520</f>
        <v>0</v>
      </c>
      <c r="L520" s="22">
        <f t="shared" ref="L520:L554" si="108">TRUNC(E520 * I520, 2)</f>
        <v>0</v>
      </c>
    </row>
    <row r="521" spans="1:12" ht="38.25">
      <c r="A521" s="16" t="s">
        <v>842</v>
      </c>
      <c r="B521" s="17" t="s">
        <v>238</v>
      </c>
      <c r="C521" s="18" t="s">
        <v>239</v>
      </c>
      <c r="D521" s="19" t="s">
        <v>14</v>
      </c>
      <c r="E521" s="21">
        <v>1</v>
      </c>
      <c r="F521" s="21"/>
      <c r="G521" s="21"/>
      <c r="H521" s="21"/>
      <c r="I521" s="21">
        <f t="shared" si="105"/>
        <v>0</v>
      </c>
      <c r="J521" s="21">
        <f t="shared" si="106"/>
        <v>0</v>
      </c>
      <c r="K521" s="21">
        <f t="shared" si="107"/>
        <v>0</v>
      </c>
      <c r="L521" s="22">
        <f t="shared" si="108"/>
        <v>0</v>
      </c>
    </row>
    <row r="522" spans="1:12" ht="38.25">
      <c r="A522" s="16" t="s">
        <v>843</v>
      </c>
      <c r="B522" s="17" t="s">
        <v>241</v>
      </c>
      <c r="C522" s="18" t="s">
        <v>242</v>
      </c>
      <c r="D522" s="19" t="s">
        <v>14</v>
      </c>
      <c r="E522" s="21">
        <v>1</v>
      </c>
      <c r="F522" s="21"/>
      <c r="G522" s="21"/>
      <c r="H522" s="21"/>
      <c r="I522" s="21">
        <f t="shared" si="105"/>
        <v>0</v>
      </c>
      <c r="J522" s="21">
        <f t="shared" si="106"/>
        <v>0</v>
      </c>
      <c r="K522" s="21">
        <f t="shared" si="107"/>
        <v>0</v>
      </c>
      <c r="L522" s="22">
        <f t="shared" si="108"/>
        <v>0</v>
      </c>
    </row>
    <row r="523" spans="1:12" ht="38.25">
      <c r="A523" s="16" t="s">
        <v>844</v>
      </c>
      <c r="B523" s="17" t="s">
        <v>1149</v>
      </c>
      <c r="C523" s="18" t="s">
        <v>334</v>
      </c>
      <c r="D523" s="19" t="s">
        <v>14</v>
      </c>
      <c r="E523" s="21">
        <v>1</v>
      </c>
      <c r="F523" s="21"/>
      <c r="G523" s="21"/>
      <c r="H523" s="21"/>
      <c r="I523" s="21">
        <f t="shared" si="105"/>
        <v>0</v>
      </c>
      <c r="J523" s="21">
        <f t="shared" si="106"/>
        <v>0</v>
      </c>
      <c r="K523" s="21">
        <f t="shared" si="107"/>
        <v>0</v>
      </c>
      <c r="L523" s="22">
        <f t="shared" si="108"/>
        <v>0</v>
      </c>
    </row>
    <row r="524" spans="1:12">
      <c r="A524" s="16" t="s">
        <v>845</v>
      </c>
      <c r="B524" s="17" t="s">
        <v>248</v>
      </c>
      <c r="C524" s="18" t="s">
        <v>249</v>
      </c>
      <c r="D524" s="19" t="s">
        <v>14</v>
      </c>
      <c r="E524" s="21">
        <v>2</v>
      </c>
      <c r="F524" s="21"/>
      <c r="G524" s="21"/>
      <c r="H524" s="21"/>
      <c r="I524" s="21">
        <f t="shared" si="105"/>
        <v>0</v>
      </c>
      <c r="J524" s="21">
        <f t="shared" si="106"/>
        <v>0</v>
      </c>
      <c r="K524" s="21">
        <f t="shared" si="107"/>
        <v>0</v>
      </c>
      <c r="L524" s="22">
        <f t="shared" si="108"/>
        <v>0</v>
      </c>
    </row>
    <row r="525" spans="1:12" ht="25.5">
      <c r="A525" s="16" t="s">
        <v>846</v>
      </c>
      <c r="B525" s="17" t="s">
        <v>1088</v>
      </c>
      <c r="C525" s="18" t="s">
        <v>701</v>
      </c>
      <c r="D525" s="19" t="s">
        <v>14</v>
      </c>
      <c r="E525" s="21">
        <v>1</v>
      </c>
      <c r="F525" s="21"/>
      <c r="G525" s="21"/>
      <c r="H525" s="21"/>
      <c r="I525" s="21">
        <f t="shared" si="105"/>
        <v>0</v>
      </c>
      <c r="J525" s="21">
        <f t="shared" si="106"/>
        <v>0</v>
      </c>
      <c r="K525" s="21">
        <f t="shared" si="107"/>
        <v>0</v>
      </c>
      <c r="L525" s="22">
        <f t="shared" si="108"/>
        <v>0</v>
      </c>
    </row>
    <row r="526" spans="1:12" ht="25.5">
      <c r="A526" s="16" t="s">
        <v>847</v>
      </c>
      <c r="B526" s="17" t="s">
        <v>1150</v>
      </c>
      <c r="C526" s="18" t="s">
        <v>703</v>
      </c>
      <c r="D526" s="19" t="s">
        <v>14</v>
      </c>
      <c r="E526" s="21">
        <v>11</v>
      </c>
      <c r="F526" s="21"/>
      <c r="G526" s="21"/>
      <c r="H526" s="21"/>
      <c r="I526" s="21">
        <f t="shared" si="105"/>
        <v>0</v>
      </c>
      <c r="J526" s="21">
        <f t="shared" si="106"/>
        <v>0</v>
      </c>
      <c r="K526" s="21">
        <f t="shared" si="107"/>
        <v>0</v>
      </c>
      <c r="L526" s="22">
        <f t="shared" si="108"/>
        <v>0</v>
      </c>
    </row>
    <row r="527" spans="1:12" ht="25.5">
      <c r="A527" s="16" t="s">
        <v>848</v>
      </c>
      <c r="B527" s="17" t="s">
        <v>1151</v>
      </c>
      <c r="C527" s="18" t="s">
        <v>705</v>
      </c>
      <c r="D527" s="19" t="s">
        <v>14</v>
      </c>
      <c r="E527" s="21">
        <v>6</v>
      </c>
      <c r="F527" s="21"/>
      <c r="G527" s="21"/>
      <c r="H527" s="21"/>
      <c r="I527" s="21">
        <f t="shared" si="105"/>
        <v>0</v>
      </c>
      <c r="J527" s="21">
        <f t="shared" si="106"/>
        <v>0</v>
      </c>
      <c r="K527" s="21">
        <f t="shared" si="107"/>
        <v>0</v>
      </c>
      <c r="L527" s="22">
        <f t="shared" si="108"/>
        <v>0</v>
      </c>
    </row>
    <row r="528" spans="1:12" ht="25.5">
      <c r="A528" s="16" t="s">
        <v>849</v>
      </c>
      <c r="B528" s="17" t="s">
        <v>1152</v>
      </c>
      <c r="C528" s="18" t="s">
        <v>707</v>
      </c>
      <c r="D528" s="19" t="s">
        <v>14</v>
      </c>
      <c r="E528" s="21">
        <v>6</v>
      </c>
      <c r="F528" s="21"/>
      <c r="G528" s="21"/>
      <c r="H528" s="21"/>
      <c r="I528" s="21">
        <f t="shared" si="105"/>
        <v>0</v>
      </c>
      <c r="J528" s="21">
        <f t="shared" si="106"/>
        <v>0</v>
      </c>
      <c r="K528" s="21">
        <f t="shared" si="107"/>
        <v>0</v>
      </c>
      <c r="L528" s="22">
        <f t="shared" si="108"/>
        <v>0</v>
      </c>
    </row>
    <row r="529" spans="1:12" ht="25.5">
      <c r="A529" s="16" t="s">
        <v>850</v>
      </c>
      <c r="B529" s="17" t="s">
        <v>1153</v>
      </c>
      <c r="C529" s="18" t="s">
        <v>851</v>
      </c>
      <c r="D529" s="19" t="s">
        <v>14</v>
      </c>
      <c r="E529" s="21">
        <v>2</v>
      </c>
      <c r="F529" s="21"/>
      <c r="G529" s="21"/>
      <c r="H529" s="21"/>
      <c r="I529" s="21">
        <f t="shared" si="105"/>
        <v>0</v>
      </c>
      <c r="J529" s="21">
        <f t="shared" si="106"/>
        <v>0</v>
      </c>
      <c r="K529" s="21">
        <f t="shared" si="107"/>
        <v>0</v>
      </c>
      <c r="L529" s="22">
        <f t="shared" si="108"/>
        <v>0</v>
      </c>
    </row>
    <row r="530" spans="1:12" ht="25.5">
      <c r="A530" s="16" t="s">
        <v>852</v>
      </c>
      <c r="B530" s="17" t="s">
        <v>1154</v>
      </c>
      <c r="C530" s="18" t="s">
        <v>853</v>
      </c>
      <c r="D530" s="19" t="s">
        <v>14</v>
      </c>
      <c r="E530" s="21">
        <v>1</v>
      </c>
      <c r="F530" s="21"/>
      <c r="G530" s="21"/>
      <c r="H530" s="21"/>
      <c r="I530" s="21">
        <f t="shared" si="105"/>
        <v>0</v>
      </c>
      <c r="J530" s="21">
        <f t="shared" si="106"/>
        <v>0</v>
      </c>
      <c r="K530" s="21">
        <f t="shared" si="107"/>
        <v>0</v>
      </c>
      <c r="L530" s="22">
        <f t="shared" si="108"/>
        <v>0</v>
      </c>
    </row>
    <row r="531" spans="1:12" ht="25.5">
      <c r="A531" s="16" t="s">
        <v>854</v>
      </c>
      <c r="B531" s="17" t="s">
        <v>1155</v>
      </c>
      <c r="C531" s="18" t="s">
        <v>709</v>
      </c>
      <c r="D531" s="19" t="s">
        <v>14</v>
      </c>
      <c r="E531" s="21">
        <v>3</v>
      </c>
      <c r="F531" s="21"/>
      <c r="G531" s="21"/>
      <c r="H531" s="21"/>
      <c r="I531" s="21">
        <f t="shared" si="105"/>
        <v>0</v>
      </c>
      <c r="J531" s="21">
        <f t="shared" si="106"/>
        <v>0</v>
      </c>
      <c r="K531" s="21">
        <f t="shared" si="107"/>
        <v>0</v>
      </c>
      <c r="L531" s="22">
        <f t="shared" si="108"/>
        <v>0</v>
      </c>
    </row>
    <row r="532" spans="1:12" ht="25.5">
      <c r="A532" s="16" t="s">
        <v>855</v>
      </c>
      <c r="B532" s="17" t="s">
        <v>1156</v>
      </c>
      <c r="C532" s="18" t="s">
        <v>265</v>
      </c>
      <c r="D532" s="19" t="s">
        <v>14</v>
      </c>
      <c r="E532" s="21">
        <v>1</v>
      </c>
      <c r="F532" s="21"/>
      <c r="G532" s="21"/>
      <c r="H532" s="21"/>
      <c r="I532" s="21">
        <f t="shared" si="105"/>
        <v>0</v>
      </c>
      <c r="J532" s="21">
        <f t="shared" si="106"/>
        <v>0</v>
      </c>
      <c r="K532" s="21">
        <f t="shared" si="107"/>
        <v>0</v>
      </c>
      <c r="L532" s="22">
        <f t="shared" si="108"/>
        <v>0</v>
      </c>
    </row>
    <row r="533" spans="1:12" ht="24">
      <c r="A533" s="16" t="s">
        <v>1312</v>
      </c>
      <c r="B533" s="17" t="s">
        <v>1242</v>
      </c>
      <c r="C533" s="18" t="s">
        <v>1241</v>
      </c>
      <c r="D533" s="19" t="s">
        <v>14</v>
      </c>
      <c r="E533" s="21">
        <v>4</v>
      </c>
      <c r="F533" s="21"/>
      <c r="G533" s="21"/>
      <c r="H533" s="21"/>
      <c r="I533" s="21">
        <f t="shared" si="105"/>
        <v>0</v>
      </c>
      <c r="J533" s="21">
        <f t="shared" si="106"/>
        <v>0</v>
      </c>
      <c r="K533" s="21">
        <f t="shared" si="107"/>
        <v>0</v>
      </c>
      <c r="L533" s="22">
        <f t="shared" si="108"/>
        <v>0</v>
      </c>
    </row>
    <row r="534" spans="1:12" ht="25.5">
      <c r="A534" s="16" t="s">
        <v>1313</v>
      </c>
      <c r="B534" s="17" t="s">
        <v>269</v>
      </c>
      <c r="C534" s="18" t="s">
        <v>270</v>
      </c>
      <c r="D534" s="19" t="s">
        <v>14</v>
      </c>
      <c r="E534" s="21">
        <v>2</v>
      </c>
      <c r="F534" s="21"/>
      <c r="G534" s="21"/>
      <c r="H534" s="21"/>
      <c r="I534" s="21">
        <f t="shared" si="105"/>
        <v>0</v>
      </c>
      <c r="J534" s="21">
        <f t="shared" si="106"/>
        <v>0</v>
      </c>
      <c r="K534" s="21">
        <f t="shared" si="107"/>
        <v>0</v>
      </c>
      <c r="L534" s="22">
        <f t="shared" si="108"/>
        <v>0</v>
      </c>
    </row>
    <row r="535" spans="1:12" ht="25.5">
      <c r="A535" s="16" t="s">
        <v>1314</v>
      </c>
      <c r="B535" s="17" t="s">
        <v>272</v>
      </c>
      <c r="C535" s="18" t="s">
        <v>273</v>
      </c>
      <c r="D535" s="19" t="s">
        <v>14</v>
      </c>
      <c r="E535" s="21">
        <v>1</v>
      </c>
      <c r="F535" s="21"/>
      <c r="G535" s="21"/>
      <c r="H535" s="21"/>
      <c r="I535" s="21">
        <f t="shared" si="105"/>
        <v>0</v>
      </c>
      <c r="J535" s="21">
        <f t="shared" si="106"/>
        <v>0</v>
      </c>
      <c r="K535" s="21">
        <f t="shared" si="107"/>
        <v>0</v>
      </c>
      <c r="L535" s="22">
        <f t="shared" si="108"/>
        <v>0</v>
      </c>
    </row>
    <row r="536" spans="1:12" ht="25.5">
      <c r="A536" s="16" t="s">
        <v>1315</v>
      </c>
      <c r="B536" s="17" t="s">
        <v>856</v>
      </c>
      <c r="C536" s="18" t="s">
        <v>857</v>
      </c>
      <c r="D536" s="19" t="s">
        <v>31</v>
      </c>
      <c r="E536" s="21">
        <v>9</v>
      </c>
      <c r="F536" s="21"/>
      <c r="G536" s="21"/>
      <c r="H536" s="21"/>
      <c r="I536" s="21">
        <f t="shared" si="105"/>
        <v>0</v>
      </c>
      <c r="J536" s="21">
        <f t="shared" si="106"/>
        <v>0</v>
      </c>
      <c r="K536" s="21">
        <f t="shared" si="107"/>
        <v>0</v>
      </c>
      <c r="L536" s="22">
        <f t="shared" si="108"/>
        <v>0</v>
      </c>
    </row>
    <row r="537" spans="1:12" ht="25.5">
      <c r="A537" s="16" t="s">
        <v>1316</v>
      </c>
      <c r="B537" s="17" t="s">
        <v>275</v>
      </c>
      <c r="C537" s="18" t="s">
        <v>276</v>
      </c>
      <c r="D537" s="19" t="s">
        <v>31</v>
      </c>
      <c r="E537" s="21">
        <v>56</v>
      </c>
      <c r="F537" s="21"/>
      <c r="G537" s="21"/>
      <c r="H537" s="21"/>
      <c r="I537" s="21">
        <f t="shared" si="105"/>
        <v>0</v>
      </c>
      <c r="J537" s="21">
        <f t="shared" si="106"/>
        <v>0</v>
      </c>
      <c r="K537" s="21">
        <f t="shared" si="107"/>
        <v>0</v>
      </c>
      <c r="L537" s="22">
        <f t="shared" si="108"/>
        <v>0</v>
      </c>
    </row>
    <row r="538" spans="1:12" ht="25.5">
      <c r="A538" s="16" t="s">
        <v>1317</v>
      </c>
      <c r="B538" s="17" t="s">
        <v>1094</v>
      </c>
      <c r="C538" s="18" t="s">
        <v>280</v>
      </c>
      <c r="D538" s="19" t="s">
        <v>31</v>
      </c>
      <c r="E538" s="21">
        <v>229</v>
      </c>
      <c r="F538" s="21"/>
      <c r="G538" s="21"/>
      <c r="H538" s="21"/>
      <c r="I538" s="21">
        <f t="shared" si="105"/>
        <v>0</v>
      </c>
      <c r="J538" s="21">
        <f t="shared" si="106"/>
        <v>0</v>
      </c>
      <c r="K538" s="21">
        <f t="shared" si="107"/>
        <v>0</v>
      </c>
      <c r="L538" s="22">
        <f t="shared" si="108"/>
        <v>0</v>
      </c>
    </row>
    <row r="539" spans="1:12" ht="25.5">
      <c r="A539" s="16" t="s">
        <v>1318</v>
      </c>
      <c r="B539" s="17" t="s">
        <v>1157</v>
      </c>
      <c r="C539" s="18" t="s">
        <v>282</v>
      </c>
      <c r="D539" s="19" t="s">
        <v>31</v>
      </c>
      <c r="E539" s="21">
        <v>185</v>
      </c>
      <c r="F539" s="21"/>
      <c r="G539" s="21"/>
      <c r="H539" s="21"/>
      <c r="I539" s="21">
        <f t="shared" si="105"/>
        <v>0</v>
      </c>
      <c r="J539" s="21">
        <f t="shared" si="106"/>
        <v>0</v>
      </c>
      <c r="K539" s="21">
        <f t="shared" si="107"/>
        <v>0</v>
      </c>
      <c r="L539" s="22">
        <f t="shared" si="108"/>
        <v>0</v>
      </c>
    </row>
    <row r="540" spans="1:12" ht="38.25">
      <c r="A540" s="16" t="s">
        <v>1319</v>
      </c>
      <c r="B540" s="17" t="s">
        <v>284</v>
      </c>
      <c r="C540" s="18" t="s">
        <v>858</v>
      </c>
      <c r="D540" s="19" t="s">
        <v>14</v>
      </c>
      <c r="E540" s="21">
        <v>17</v>
      </c>
      <c r="F540" s="21"/>
      <c r="G540" s="21"/>
      <c r="H540" s="21"/>
      <c r="I540" s="21">
        <f t="shared" si="105"/>
        <v>0</v>
      </c>
      <c r="J540" s="21">
        <f t="shared" si="106"/>
        <v>0</v>
      </c>
      <c r="K540" s="21">
        <f t="shared" si="107"/>
        <v>0</v>
      </c>
      <c r="L540" s="22">
        <f t="shared" si="108"/>
        <v>0</v>
      </c>
    </row>
    <row r="541" spans="1:12" ht="25.5">
      <c r="A541" s="16" t="s">
        <v>1320</v>
      </c>
      <c r="B541" s="17" t="s">
        <v>287</v>
      </c>
      <c r="C541" s="18" t="s">
        <v>288</v>
      </c>
      <c r="D541" s="19" t="s">
        <v>14</v>
      </c>
      <c r="E541" s="21">
        <v>77</v>
      </c>
      <c r="F541" s="21"/>
      <c r="G541" s="21"/>
      <c r="H541" s="21"/>
      <c r="I541" s="21">
        <f t="shared" si="105"/>
        <v>0</v>
      </c>
      <c r="J541" s="21">
        <f t="shared" si="106"/>
        <v>0</v>
      </c>
      <c r="K541" s="21">
        <f t="shared" si="107"/>
        <v>0</v>
      </c>
      <c r="L541" s="22">
        <f t="shared" si="108"/>
        <v>0</v>
      </c>
    </row>
    <row r="542" spans="1:12" ht="25.5">
      <c r="A542" s="16" t="s">
        <v>1321</v>
      </c>
      <c r="B542" s="17" t="s">
        <v>290</v>
      </c>
      <c r="C542" s="18" t="s">
        <v>291</v>
      </c>
      <c r="D542" s="19" t="s">
        <v>14</v>
      </c>
      <c r="E542" s="21">
        <v>35</v>
      </c>
      <c r="F542" s="21"/>
      <c r="G542" s="21"/>
      <c r="H542" s="21"/>
      <c r="I542" s="21">
        <f t="shared" si="105"/>
        <v>0</v>
      </c>
      <c r="J542" s="21">
        <f t="shared" si="106"/>
        <v>0</v>
      </c>
      <c r="K542" s="21">
        <f t="shared" si="107"/>
        <v>0</v>
      </c>
      <c r="L542" s="22">
        <f t="shared" si="108"/>
        <v>0</v>
      </c>
    </row>
    <row r="543" spans="1:12" ht="38.25">
      <c r="A543" s="16" t="s">
        <v>1322</v>
      </c>
      <c r="B543" s="17" t="s">
        <v>293</v>
      </c>
      <c r="C543" s="18" t="s">
        <v>294</v>
      </c>
      <c r="D543" s="19" t="s">
        <v>14</v>
      </c>
      <c r="E543" s="21">
        <v>51</v>
      </c>
      <c r="F543" s="21"/>
      <c r="G543" s="21"/>
      <c r="H543" s="21"/>
      <c r="I543" s="21">
        <f t="shared" si="105"/>
        <v>0</v>
      </c>
      <c r="J543" s="21">
        <f t="shared" si="106"/>
        <v>0</v>
      </c>
      <c r="K543" s="21">
        <f t="shared" si="107"/>
        <v>0</v>
      </c>
      <c r="L543" s="22">
        <f t="shared" si="108"/>
        <v>0</v>
      </c>
    </row>
    <row r="544" spans="1:12" ht="38.25">
      <c r="A544" s="16" t="s">
        <v>1323</v>
      </c>
      <c r="B544" s="17" t="s">
        <v>299</v>
      </c>
      <c r="C544" s="18" t="s">
        <v>300</v>
      </c>
      <c r="D544" s="19" t="s">
        <v>14</v>
      </c>
      <c r="E544" s="21">
        <v>7</v>
      </c>
      <c r="F544" s="21"/>
      <c r="G544" s="21"/>
      <c r="H544" s="21"/>
      <c r="I544" s="21">
        <f t="shared" si="105"/>
        <v>0</v>
      </c>
      <c r="J544" s="21">
        <f t="shared" si="106"/>
        <v>0</v>
      </c>
      <c r="K544" s="21">
        <f t="shared" si="107"/>
        <v>0</v>
      </c>
      <c r="L544" s="22">
        <f t="shared" si="108"/>
        <v>0</v>
      </c>
    </row>
    <row r="545" spans="1:12" ht="25.5">
      <c r="A545" s="16" t="s">
        <v>1324</v>
      </c>
      <c r="B545" s="17" t="s">
        <v>296</v>
      </c>
      <c r="C545" s="18" t="s">
        <v>297</v>
      </c>
      <c r="D545" s="19" t="s">
        <v>14</v>
      </c>
      <c r="E545" s="21">
        <v>51</v>
      </c>
      <c r="F545" s="21"/>
      <c r="G545" s="21"/>
      <c r="H545" s="21"/>
      <c r="I545" s="21">
        <f t="shared" si="105"/>
        <v>0</v>
      </c>
      <c r="J545" s="21">
        <f t="shared" si="106"/>
        <v>0</v>
      </c>
      <c r="K545" s="21">
        <f t="shared" si="107"/>
        <v>0</v>
      </c>
      <c r="L545" s="22">
        <f t="shared" si="108"/>
        <v>0</v>
      </c>
    </row>
    <row r="546" spans="1:12" ht="38.25">
      <c r="A546" s="16" t="s">
        <v>1325</v>
      </c>
      <c r="B546" s="17" t="s">
        <v>302</v>
      </c>
      <c r="C546" s="18" t="s">
        <v>303</v>
      </c>
      <c r="D546" s="19" t="s">
        <v>14</v>
      </c>
      <c r="E546" s="21">
        <v>3</v>
      </c>
      <c r="F546" s="21"/>
      <c r="G546" s="21"/>
      <c r="H546" s="21"/>
      <c r="I546" s="21">
        <f t="shared" si="105"/>
        <v>0</v>
      </c>
      <c r="J546" s="21">
        <f t="shared" si="106"/>
        <v>0</v>
      </c>
      <c r="K546" s="21">
        <f t="shared" si="107"/>
        <v>0</v>
      </c>
      <c r="L546" s="22">
        <f t="shared" si="108"/>
        <v>0</v>
      </c>
    </row>
    <row r="547" spans="1:12" ht="38.25">
      <c r="A547" s="16" t="s">
        <v>1326</v>
      </c>
      <c r="B547" s="17" t="s">
        <v>305</v>
      </c>
      <c r="C547" s="18" t="s">
        <v>306</v>
      </c>
      <c r="D547" s="19" t="s">
        <v>14</v>
      </c>
      <c r="E547" s="21">
        <v>7</v>
      </c>
      <c r="F547" s="21"/>
      <c r="G547" s="21"/>
      <c r="H547" s="21"/>
      <c r="I547" s="21">
        <f t="shared" si="105"/>
        <v>0</v>
      </c>
      <c r="J547" s="21">
        <f t="shared" si="106"/>
        <v>0</v>
      </c>
      <c r="K547" s="21">
        <f t="shared" si="107"/>
        <v>0</v>
      </c>
      <c r="L547" s="22">
        <f t="shared" si="108"/>
        <v>0</v>
      </c>
    </row>
    <row r="548" spans="1:12" ht="25.5">
      <c r="A548" s="16" t="s">
        <v>1327</v>
      </c>
      <c r="B548" s="17" t="s">
        <v>1158</v>
      </c>
      <c r="C548" s="18" t="s">
        <v>308</v>
      </c>
      <c r="D548" s="19" t="s">
        <v>14</v>
      </c>
      <c r="E548" s="21">
        <v>12</v>
      </c>
      <c r="F548" s="21"/>
      <c r="G548" s="21"/>
      <c r="H548" s="21"/>
      <c r="I548" s="21">
        <f t="shared" si="105"/>
        <v>0</v>
      </c>
      <c r="J548" s="21">
        <f t="shared" si="106"/>
        <v>0</v>
      </c>
      <c r="K548" s="21">
        <f t="shared" si="107"/>
        <v>0</v>
      </c>
      <c r="L548" s="22">
        <f t="shared" si="108"/>
        <v>0</v>
      </c>
    </row>
    <row r="549" spans="1:12" ht="25.5">
      <c r="A549" s="16" t="s">
        <v>1328</v>
      </c>
      <c r="B549" s="17" t="s">
        <v>1159</v>
      </c>
      <c r="C549" s="18" t="s">
        <v>310</v>
      </c>
      <c r="D549" s="19" t="s">
        <v>14</v>
      </c>
      <c r="E549" s="21">
        <v>1</v>
      </c>
      <c r="F549" s="21"/>
      <c r="G549" s="21"/>
      <c r="H549" s="21"/>
      <c r="I549" s="21">
        <f t="shared" si="105"/>
        <v>0</v>
      </c>
      <c r="J549" s="21">
        <f t="shared" si="106"/>
        <v>0</v>
      </c>
      <c r="K549" s="21">
        <f t="shared" si="107"/>
        <v>0</v>
      </c>
      <c r="L549" s="22">
        <f t="shared" si="108"/>
        <v>0</v>
      </c>
    </row>
    <row r="550" spans="1:12" ht="25.5">
      <c r="A550" s="16" t="s">
        <v>1329</v>
      </c>
      <c r="B550" s="17" t="s">
        <v>1160</v>
      </c>
      <c r="C550" s="18" t="s">
        <v>312</v>
      </c>
      <c r="D550" s="19" t="s">
        <v>14</v>
      </c>
      <c r="E550" s="21">
        <v>1</v>
      </c>
      <c r="F550" s="21"/>
      <c r="G550" s="21"/>
      <c r="H550" s="21"/>
      <c r="I550" s="21">
        <f t="shared" si="105"/>
        <v>0</v>
      </c>
      <c r="J550" s="21">
        <f t="shared" si="106"/>
        <v>0</v>
      </c>
      <c r="K550" s="21">
        <f t="shared" si="107"/>
        <v>0</v>
      </c>
      <c r="L550" s="22">
        <f t="shared" si="108"/>
        <v>0</v>
      </c>
    </row>
    <row r="551" spans="1:12" ht="25.5">
      <c r="A551" s="16" t="s">
        <v>1330</v>
      </c>
      <c r="B551" s="17" t="s">
        <v>1161</v>
      </c>
      <c r="C551" s="18" t="s">
        <v>314</v>
      </c>
      <c r="D551" s="19" t="s">
        <v>14</v>
      </c>
      <c r="E551" s="21">
        <v>1</v>
      </c>
      <c r="F551" s="21"/>
      <c r="G551" s="21"/>
      <c r="H551" s="21"/>
      <c r="I551" s="21">
        <f t="shared" si="105"/>
        <v>0</v>
      </c>
      <c r="J551" s="21">
        <f t="shared" si="106"/>
        <v>0</v>
      </c>
      <c r="K551" s="21">
        <f t="shared" si="107"/>
        <v>0</v>
      </c>
      <c r="L551" s="22">
        <f t="shared" si="108"/>
        <v>0</v>
      </c>
    </row>
    <row r="552" spans="1:12" ht="25.5">
      <c r="A552" s="16" t="s">
        <v>1331</v>
      </c>
      <c r="B552" s="17" t="s">
        <v>316</v>
      </c>
      <c r="C552" s="18" t="s">
        <v>317</v>
      </c>
      <c r="D552" s="19" t="s">
        <v>14</v>
      </c>
      <c r="E552" s="21">
        <v>21</v>
      </c>
      <c r="F552" s="21"/>
      <c r="G552" s="21"/>
      <c r="H552" s="21"/>
      <c r="I552" s="21">
        <f t="shared" si="105"/>
        <v>0</v>
      </c>
      <c r="J552" s="21">
        <f t="shared" si="106"/>
        <v>0</v>
      </c>
      <c r="K552" s="21">
        <f t="shared" si="107"/>
        <v>0</v>
      </c>
      <c r="L552" s="22">
        <f t="shared" si="108"/>
        <v>0</v>
      </c>
    </row>
    <row r="553" spans="1:12" ht="25.5">
      <c r="A553" s="16" t="s">
        <v>1332</v>
      </c>
      <c r="B553" s="17" t="s">
        <v>319</v>
      </c>
      <c r="C553" s="18" t="s">
        <v>320</v>
      </c>
      <c r="D553" s="19" t="s">
        <v>14</v>
      </c>
      <c r="E553" s="21">
        <v>56</v>
      </c>
      <c r="F553" s="21"/>
      <c r="G553" s="21"/>
      <c r="H553" s="21"/>
      <c r="I553" s="21">
        <f t="shared" si="105"/>
        <v>0</v>
      </c>
      <c r="J553" s="21">
        <f t="shared" si="106"/>
        <v>0</v>
      </c>
      <c r="K553" s="21">
        <f t="shared" si="107"/>
        <v>0</v>
      </c>
      <c r="L553" s="22">
        <f t="shared" si="108"/>
        <v>0</v>
      </c>
    </row>
    <row r="554" spans="1:12" ht="25.5">
      <c r="A554" s="16" t="s">
        <v>1333</v>
      </c>
      <c r="B554" s="17" t="s">
        <v>322</v>
      </c>
      <c r="C554" s="18" t="s">
        <v>323</v>
      </c>
      <c r="D554" s="19" t="s">
        <v>14</v>
      </c>
      <c r="E554" s="21">
        <v>17</v>
      </c>
      <c r="F554" s="21"/>
      <c r="G554" s="21"/>
      <c r="H554" s="21"/>
      <c r="I554" s="21">
        <f t="shared" si="105"/>
        <v>0</v>
      </c>
      <c r="J554" s="21">
        <f t="shared" si="106"/>
        <v>0</v>
      </c>
      <c r="K554" s="21">
        <f t="shared" si="107"/>
        <v>0</v>
      </c>
      <c r="L554" s="22">
        <f t="shared" si="108"/>
        <v>0</v>
      </c>
    </row>
    <row r="555" spans="1:12">
      <c r="A555" s="16"/>
      <c r="B555" s="17"/>
      <c r="C555" s="18"/>
      <c r="D555" s="19"/>
      <c r="E555" s="21"/>
      <c r="F555" s="21"/>
      <c r="G555" s="21"/>
      <c r="H555" s="21"/>
      <c r="I555" s="21"/>
      <c r="J555" s="21"/>
      <c r="K555" s="21"/>
      <c r="L555" s="22"/>
    </row>
    <row r="556" spans="1:12">
      <c r="A556" s="35" t="s">
        <v>859</v>
      </c>
      <c r="B556" s="36"/>
      <c r="C556" s="37" t="s">
        <v>860</v>
      </c>
      <c r="D556" s="37"/>
      <c r="E556" s="64"/>
      <c r="F556" s="37"/>
      <c r="G556" s="37"/>
      <c r="H556" s="37"/>
      <c r="I556" s="37"/>
      <c r="J556" s="64">
        <f>SUM(J557:J565)</f>
        <v>0</v>
      </c>
      <c r="K556" s="64">
        <f>SUM(K557:K565)</f>
        <v>0</v>
      </c>
      <c r="L556" s="65">
        <f>SUM(L557:L565)</f>
        <v>0</v>
      </c>
    </row>
    <row r="557" spans="1:12">
      <c r="A557" s="16" t="s">
        <v>861</v>
      </c>
      <c r="B557" s="105" t="s">
        <v>1302</v>
      </c>
      <c r="C557" s="18" t="s">
        <v>1300</v>
      </c>
      <c r="D557" s="19" t="s">
        <v>31</v>
      </c>
      <c r="E557" s="21">
        <v>320</v>
      </c>
      <c r="F557" s="21"/>
      <c r="G557" s="21"/>
      <c r="H557" s="21"/>
      <c r="I557" s="21">
        <f t="shared" ref="I557:I565" si="109">TRUNC(F557 * (1 + 25.03 / 100), 2)</f>
        <v>0</v>
      </c>
      <c r="J557" s="21">
        <f t="shared" ref="J557:J565" si="110">TRUNC(E557 * G557, 2)</f>
        <v>0</v>
      </c>
      <c r="K557" s="21">
        <f t="shared" ref="K557:K565" si="111">L557 - J557</f>
        <v>0</v>
      </c>
      <c r="L557" s="22">
        <f t="shared" ref="L557:L565" si="112">TRUNC(E557 * I557, 2)</f>
        <v>0</v>
      </c>
    </row>
    <row r="558" spans="1:12" ht="25.5">
      <c r="A558" s="16" t="s">
        <v>862</v>
      </c>
      <c r="B558" s="105" t="s">
        <v>1303</v>
      </c>
      <c r="C558" s="18" t="s">
        <v>1301</v>
      </c>
      <c r="D558" s="19" t="s">
        <v>31</v>
      </c>
      <c r="E558" s="21">
        <v>115</v>
      </c>
      <c r="F558" s="21"/>
      <c r="G558" s="21"/>
      <c r="H558" s="21"/>
      <c r="I558" s="21">
        <f t="shared" si="109"/>
        <v>0</v>
      </c>
      <c r="J558" s="21">
        <f t="shared" si="110"/>
        <v>0</v>
      </c>
      <c r="K558" s="21">
        <f t="shared" si="111"/>
        <v>0</v>
      </c>
      <c r="L558" s="22">
        <f t="shared" si="112"/>
        <v>0</v>
      </c>
    </row>
    <row r="559" spans="1:12" ht="25.5">
      <c r="A559" s="16" t="s">
        <v>865</v>
      </c>
      <c r="B559" s="105" t="s">
        <v>1304</v>
      </c>
      <c r="C559" s="18" t="s">
        <v>867</v>
      </c>
      <c r="D559" s="19" t="s">
        <v>31</v>
      </c>
      <c r="E559" s="21">
        <v>27</v>
      </c>
      <c r="F559" s="21"/>
      <c r="G559" s="21"/>
      <c r="H559" s="21"/>
      <c r="I559" s="21">
        <f t="shared" si="109"/>
        <v>0</v>
      </c>
      <c r="J559" s="21">
        <f t="shared" si="110"/>
        <v>0</v>
      </c>
      <c r="K559" s="21">
        <f t="shared" si="111"/>
        <v>0</v>
      </c>
      <c r="L559" s="22">
        <f t="shared" si="112"/>
        <v>0</v>
      </c>
    </row>
    <row r="560" spans="1:12" ht="25.5">
      <c r="A560" s="16" t="s">
        <v>866</v>
      </c>
      <c r="B560" s="105" t="s">
        <v>870</v>
      </c>
      <c r="C560" s="18" t="s">
        <v>871</v>
      </c>
      <c r="D560" s="19" t="s">
        <v>14</v>
      </c>
      <c r="E560" s="21">
        <v>33</v>
      </c>
      <c r="F560" s="21"/>
      <c r="G560" s="21"/>
      <c r="H560" s="21"/>
      <c r="I560" s="21">
        <f t="shared" si="109"/>
        <v>0</v>
      </c>
      <c r="J560" s="21">
        <f t="shared" si="110"/>
        <v>0</v>
      </c>
      <c r="K560" s="21">
        <f t="shared" si="111"/>
        <v>0</v>
      </c>
      <c r="L560" s="22">
        <f t="shared" si="112"/>
        <v>0</v>
      </c>
    </row>
    <row r="561" spans="1:12">
      <c r="A561" s="16" t="s">
        <v>868</v>
      </c>
      <c r="B561" s="105" t="s">
        <v>1305</v>
      </c>
      <c r="C561" s="18" t="s">
        <v>873</v>
      </c>
      <c r="D561" s="19" t="s">
        <v>14</v>
      </c>
      <c r="E561" s="21">
        <v>1</v>
      </c>
      <c r="F561" s="21"/>
      <c r="G561" s="21"/>
      <c r="H561" s="21"/>
      <c r="I561" s="21">
        <f t="shared" si="109"/>
        <v>0</v>
      </c>
      <c r="J561" s="21">
        <f t="shared" si="110"/>
        <v>0</v>
      </c>
      <c r="K561" s="21">
        <f t="shared" si="111"/>
        <v>0</v>
      </c>
      <c r="L561" s="22">
        <f t="shared" si="112"/>
        <v>0</v>
      </c>
    </row>
    <row r="562" spans="1:12">
      <c r="A562" s="16" t="s">
        <v>869</v>
      </c>
      <c r="B562" s="105" t="s">
        <v>863</v>
      </c>
      <c r="C562" s="18" t="s">
        <v>864</v>
      </c>
      <c r="D562" s="19" t="s">
        <v>14</v>
      </c>
      <c r="E562" s="21">
        <v>22</v>
      </c>
      <c r="F562" s="21"/>
      <c r="G562" s="21"/>
      <c r="H562" s="21"/>
      <c r="I562" s="21">
        <f t="shared" si="109"/>
        <v>0</v>
      </c>
      <c r="J562" s="21">
        <f t="shared" si="110"/>
        <v>0</v>
      </c>
      <c r="K562" s="21">
        <f t="shared" si="111"/>
        <v>0</v>
      </c>
      <c r="L562" s="22">
        <f t="shared" si="112"/>
        <v>0</v>
      </c>
    </row>
    <row r="563" spans="1:12" ht="25.5">
      <c r="A563" s="16" t="s">
        <v>872</v>
      </c>
      <c r="B563" s="105" t="s">
        <v>345</v>
      </c>
      <c r="C563" s="18" t="s">
        <v>346</v>
      </c>
      <c r="D563" s="19" t="s">
        <v>14</v>
      </c>
      <c r="E563" s="21">
        <v>9</v>
      </c>
      <c r="F563" s="21"/>
      <c r="G563" s="21"/>
      <c r="H563" s="21"/>
      <c r="I563" s="21">
        <f t="shared" si="109"/>
        <v>0</v>
      </c>
      <c r="J563" s="21">
        <f t="shared" si="110"/>
        <v>0</v>
      </c>
      <c r="K563" s="21">
        <f t="shared" si="111"/>
        <v>0</v>
      </c>
      <c r="L563" s="22">
        <f t="shared" si="112"/>
        <v>0</v>
      </c>
    </row>
    <row r="564" spans="1:12" ht="25.5">
      <c r="A564" s="16" t="s">
        <v>874</v>
      </c>
      <c r="B564" s="105" t="s">
        <v>878</v>
      </c>
      <c r="C564" s="18" t="s">
        <v>879</v>
      </c>
      <c r="D564" s="19" t="s">
        <v>14</v>
      </c>
      <c r="E564" s="21">
        <v>9</v>
      </c>
      <c r="F564" s="21"/>
      <c r="G564" s="21"/>
      <c r="H564" s="21"/>
      <c r="I564" s="21">
        <f t="shared" si="109"/>
        <v>0</v>
      </c>
      <c r="J564" s="21">
        <f t="shared" si="110"/>
        <v>0</v>
      </c>
      <c r="K564" s="21">
        <f t="shared" si="111"/>
        <v>0</v>
      </c>
      <c r="L564" s="22">
        <f t="shared" si="112"/>
        <v>0</v>
      </c>
    </row>
    <row r="565" spans="1:12">
      <c r="A565" s="16" t="s">
        <v>877</v>
      </c>
      <c r="B565" s="105" t="s">
        <v>875</v>
      </c>
      <c r="C565" s="18" t="s">
        <v>876</v>
      </c>
      <c r="D565" s="19" t="s">
        <v>14</v>
      </c>
      <c r="E565" s="21">
        <v>1</v>
      </c>
      <c r="F565" s="21"/>
      <c r="G565" s="21"/>
      <c r="H565" s="21"/>
      <c r="I565" s="21">
        <f t="shared" si="109"/>
        <v>0</v>
      </c>
      <c r="J565" s="21">
        <f t="shared" si="110"/>
        <v>0</v>
      </c>
      <c r="K565" s="21">
        <f t="shared" si="111"/>
        <v>0</v>
      </c>
      <c r="L565" s="22">
        <f t="shared" si="112"/>
        <v>0</v>
      </c>
    </row>
    <row r="566" spans="1:12">
      <c r="A566" s="16"/>
      <c r="B566" s="17"/>
      <c r="C566" s="18"/>
      <c r="D566" s="19"/>
      <c r="E566" s="21"/>
      <c r="F566" s="21"/>
      <c r="G566" s="21"/>
      <c r="H566" s="21"/>
      <c r="I566" s="21"/>
      <c r="J566" s="21"/>
      <c r="K566" s="21"/>
      <c r="L566" s="22"/>
    </row>
    <row r="567" spans="1:12">
      <c r="A567" s="35" t="s">
        <v>880</v>
      </c>
      <c r="B567" s="36"/>
      <c r="C567" s="37" t="s">
        <v>351</v>
      </c>
      <c r="D567" s="37"/>
      <c r="E567" s="64"/>
      <c r="F567" s="37"/>
      <c r="G567" s="37"/>
      <c r="H567" s="37"/>
      <c r="I567" s="37"/>
      <c r="J567" s="64">
        <f>SUM(J568:J573)</f>
        <v>0</v>
      </c>
      <c r="K567" s="64">
        <f>SUM(K568:K573)</f>
        <v>0</v>
      </c>
      <c r="L567" s="65">
        <f>SUM(L568:L573)</f>
        <v>0</v>
      </c>
    </row>
    <row r="568" spans="1:12" ht="32.25" customHeight="1">
      <c r="A568" s="16" t="s">
        <v>881</v>
      </c>
      <c r="B568" s="17" t="s">
        <v>353</v>
      </c>
      <c r="C568" s="18" t="s">
        <v>354</v>
      </c>
      <c r="D568" s="19" t="s">
        <v>14</v>
      </c>
      <c r="E568" s="21">
        <v>13</v>
      </c>
      <c r="F568" s="21"/>
      <c r="G568" s="21"/>
      <c r="H568" s="21"/>
      <c r="I568" s="21">
        <f t="shared" ref="I568:I573" si="113">TRUNC(F568 * (1 + 25.03 / 100), 2)</f>
        <v>0</v>
      </c>
      <c r="J568" s="21">
        <f t="shared" ref="J568:J573" si="114">TRUNC(E568 * G568, 2)</f>
        <v>0</v>
      </c>
      <c r="K568" s="21">
        <f t="shared" ref="K568:K573" si="115">L568 - J568</f>
        <v>0</v>
      </c>
      <c r="L568" s="22">
        <f t="shared" ref="L568:L573" si="116">TRUNC(E568 * I568, 2)</f>
        <v>0</v>
      </c>
    </row>
    <row r="569" spans="1:12" ht="25.5">
      <c r="A569" s="16" t="s">
        <v>882</v>
      </c>
      <c r="B569" s="17" t="s">
        <v>359</v>
      </c>
      <c r="C569" s="18" t="s">
        <v>360</v>
      </c>
      <c r="D569" s="19" t="s">
        <v>31</v>
      </c>
      <c r="E569" s="21">
        <v>3.5</v>
      </c>
      <c r="F569" s="21"/>
      <c r="G569" s="21"/>
      <c r="H569" s="21"/>
      <c r="I569" s="21">
        <f t="shared" si="113"/>
        <v>0</v>
      </c>
      <c r="J569" s="21">
        <f t="shared" si="114"/>
        <v>0</v>
      </c>
      <c r="K569" s="21">
        <f t="shared" si="115"/>
        <v>0</v>
      </c>
      <c r="L569" s="22">
        <f t="shared" si="116"/>
        <v>0</v>
      </c>
    </row>
    <row r="570" spans="1:12" ht="25.5">
      <c r="A570" s="16" t="s">
        <v>883</v>
      </c>
      <c r="B570" s="17" t="s">
        <v>368</v>
      </c>
      <c r="C570" s="18" t="s">
        <v>369</v>
      </c>
      <c r="D570" s="19" t="s">
        <v>31</v>
      </c>
      <c r="E570" s="21">
        <v>23</v>
      </c>
      <c r="F570" s="21"/>
      <c r="G570" s="21"/>
      <c r="H570" s="21"/>
      <c r="I570" s="21">
        <f t="shared" si="113"/>
        <v>0</v>
      </c>
      <c r="J570" s="21">
        <f t="shared" si="114"/>
        <v>0</v>
      </c>
      <c r="K570" s="21">
        <f t="shared" si="115"/>
        <v>0</v>
      </c>
      <c r="L570" s="22">
        <f t="shared" si="116"/>
        <v>0</v>
      </c>
    </row>
    <row r="571" spans="1:12" ht="25.5">
      <c r="A571" s="16" t="s">
        <v>884</v>
      </c>
      <c r="B571" s="17" t="s">
        <v>885</v>
      </c>
      <c r="C571" s="18" t="s">
        <v>886</v>
      </c>
      <c r="D571" s="19" t="s">
        <v>31</v>
      </c>
      <c r="E571" s="21">
        <v>10</v>
      </c>
      <c r="F571" s="21"/>
      <c r="G571" s="21"/>
      <c r="H571" s="21"/>
      <c r="I571" s="21">
        <f t="shared" si="113"/>
        <v>0</v>
      </c>
      <c r="J571" s="21">
        <f t="shared" si="114"/>
        <v>0</v>
      </c>
      <c r="K571" s="21">
        <f t="shared" si="115"/>
        <v>0</v>
      </c>
      <c r="L571" s="22">
        <f t="shared" si="116"/>
        <v>0</v>
      </c>
    </row>
    <row r="572" spans="1:12" ht="25.5">
      <c r="A572" s="16" t="s">
        <v>887</v>
      </c>
      <c r="B572" s="17" t="s">
        <v>365</v>
      </c>
      <c r="C572" s="18" t="s">
        <v>366</v>
      </c>
      <c r="D572" s="19" t="s">
        <v>31</v>
      </c>
      <c r="E572" s="21">
        <v>30</v>
      </c>
      <c r="F572" s="21"/>
      <c r="G572" s="21"/>
      <c r="H572" s="21"/>
      <c r="I572" s="21">
        <f t="shared" si="113"/>
        <v>0</v>
      </c>
      <c r="J572" s="21">
        <f t="shared" si="114"/>
        <v>0</v>
      </c>
      <c r="K572" s="21">
        <f t="shared" si="115"/>
        <v>0</v>
      </c>
      <c r="L572" s="22">
        <f t="shared" si="116"/>
        <v>0</v>
      </c>
    </row>
    <row r="573" spans="1:12" ht="25.5">
      <c r="A573" s="16" t="s">
        <v>888</v>
      </c>
      <c r="B573" s="17" t="s">
        <v>362</v>
      </c>
      <c r="C573" s="18" t="s">
        <v>363</v>
      </c>
      <c r="D573" s="19" t="s">
        <v>31</v>
      </c>
      <c r="E573" s="21">
        <v>20</v>
      </c>
      <c r="F573" s="21"/>
      <c r="G573" s="21"/>
      <c r="H573" s="21"/>
      <c r="I573" s="21">
        <f t="shared" si="113"/>
        <v>0</v>
      </c>
      <c r="J573" s="21">
        <f t="shared" si="114"/>
        <v>0</v>
      </c>
      <c r="K573" s="21">
        <f t="shared" si="115"/>
        <v>0</v>
      </c>
      <c r="L573" s="22">
        <f t="shared" si="116"/>
        <v>0</v>
      </c>
    </row>
    <row r="574" spans="1:12">
      <c r="A574" s="16"/>
      <c r="B574" s="17"/>
      <c r="C574" s="18"/>
      <c r="D574" s="19"/>
      <c r="E574" s="21"/>
      <c r="F574" s="21"/>
      <c r="G574" s="21"/>
      <c r="H574" s="21"/>
      <c r="I574" s="21"/>
      <c r="J574" s="21"/>
      <c r="K574" s="21"/>
      <c r="L574" s="22"/>
    </row>
    <row r="575" spans="1:12">
      <c r="A575" s="35" t="s">
        <v>889</v>
      </c>
      <c r="B575" s="36"/>
      <c r="C575" s="37" t="s">
        <v>374</v>
      </c>
      <c r="D575" s="37"/>
      <c r="E575" s="64"/>
      <c r="F575" s="37"/>
      <c r="G575" s="37"/>
      <c r="H575" s="37"/>
      <c r="I575" s="37"/>
      <c r="J575" s="64">
        <f>J576+J577+J578+J579+J580</f>
        <v>0</v>
      </c>
      <c r="K575" s="64">
        <f>K576+K577+K578+K579+K580</f>
        <v>0</v>
      </c>
      <c r="L575" s="65">
        <f>L576+L577+L578+L579+L580</f>
        <v>0</v>
      </c>
    </row>
    <row r="576" spans="1:12" ht="39.75" customHeight="1">
      <c r="A576" s="16" t="s">
        <v>890</v>
      </c>
      <c r="B576" s="17" t="s">
        <v>1162</v>
      </c>
      <c r="C576" s="18" t="s">
        <v>377</v>
      </c>
      <c r="D576" s="19" t="s">
        <v>31</v>
      </c>
      <c r="E576" s="21">
        <v>15.9</v>
      </c>
      <c r="F576" s="21"/>
      <c r="G576" s="21"/>
      <c r="H576" s="21"/>
      <c r="I576" s="21">
        <f>TRUNC(F576 * (1 + 25.03 / 100), 2)</f>
        <v>0</v>
      </c>
      <c r="J576" s="21">
        <f>TRUNC(E576 * G576, 2)</f>
        <v>0</v>
      </c>
      <c r="K576" s="21">
        <f>L576 - J576</f>
        <v>0</v>
      </c>
      <c r="L576" s="22">
        <f>TRUNC(E576 * I576, 2)</f>
        <v>0</v>
      </c>
    </row>
    <row r="577" spans="1:12" ht="15" customHeight="1">
      <c r="A577" s="16" t="s">
        <v>891</v>
      </c>
      <c r="B577" s="17" t="s">
        <v>385</v>
      </c>
      <c r="C577" s="18" t="s">
        <v>386</v>
      </c>
      <c r="D577" s="19" t="s">
        <v>38</v>
      </c>
      <c r="E577" s="21">
        <v>5</v>
      </c>
      <c r="F577" s="21"/>
      <c r="G577" s="21"/>
      <c r="H577" s="21"/>
      <c r="I577" s="21">
        <f>TRUNC(F577 * (1 + 25.03 / 100), 2)</f>
        <v>0</v>
      </c>
      <c r="J577" s="21">
        <f>TRUNC(E577 * G577, 2)</f>
        <v>0</v>
      </c>
      <c r="K577" s="21">
        <f>L577 - J577</f>
        <v>0</v>
      </c>
      <c r="L577" s="22">
        <f>TRUNC(E577 * I577, 2)</f>
        <v>0</v>
      </c>
    </row>
    <row r="578" spans="1:12" ht="15" customHeight="1">
      <c r="A578" s="16" t="s">
        <v>892</v>
      </c>
      <c r="B578" s="17" t="s">
        <v>388</v>
      </c>
      <c r="C578" s="18" t="s">
        <v>389</v>
      </c>
      <c r="D578" s="19" t="s">
        <v>38</v>
      </c>
      <c r="E578" s="21">
        <v>4</v>
      </c>
      <c r="F578" s="21"/>
      <c r="G578" s="21"/>
      <c r="H578" s="21"/>
      <c r="I578" s="21">
        <f>TRUNC(F578 * (1 + 25.03 / 100), 2)</f>
        <v>0</v>
      </c>
      <c r="J578" s="21">
        <f>TRUNC(E578 * G578, 2)</f>
        <v>0</v>
      </c>
      <c r="K578" s="21">
        <f>L578 - J578</f>
        <v>0</v>
      </c>
      <c r="L578" s="22">
        <f>TRUNC(E578 * I578, 2)</f>
        <v>0</v>
      </c>
    </row>
    <row r="579" spans="1:12" ht="16.5" customHeight="1">
      <c r="A579" s="16" t="s">
        <v>893</v>
      </c>
      <c r="B579" s="17" t="s">
        <v>391</v>
      </c>
      <c r="C579" s="18" t="s">
        <v>392</v>
      </c>
      <c r="D579" s="19" t="s">
        <v>38</v>
      </c>
      <c r="E579" s="21">
        <v>3</v>
      </c>
      <c r="F579" s="21"/>
      <c r="G579" s="21"/>
      <c r="H579" s="21"/>
      <c r="I579" s="21">
        <f>TRUNC(F579 * (1 + 25.03 / 100), 2)</f>
        <v>0</v>
      </c>
      <c r="J579" s="21">
        <f>TRUNC(E579 * G579, 2)</f>
        <v>0</v>
      </c>
      <c r="K579" s="21">
        <f>L579 - J579</f>
        <v>0</v>
      </c>
      <c r="L579" s="22">
        <f>TRUNC(E579 * I579, 2)</f>
        <v>0</v>
      </c>
    </row>
    <row r="580" spans="1:12" ht="33.75" customHeight="1">
      <c r="A580" s="16" t="s">
        <v>894</v>
      </c>
      <c r="B580" s="17" t="s">
        <v>1100</v>
      </c>
      <c r="C580" s="18" t="s">
        <v>398</v>
      </c>
      <c r="D580" s="19" t="s">
        <v>14</v>
      </c>
      <c r="E580" s="21">
        <v>4</v>
      </c>
      <c r="F580" s="21"/>
      <c r="G580" s="21"/>
      <c r="H580" s="21"/>
      <c r="I580" s="21">
        <f>TRUNC(F580 * (1 + 25.03 / 100), 2)</f>
        <v>0</v>
      </c>
      <c r="J580" s="21">
        <f>TRUNC(E580 * G580, 2)</f>
        <v>0</v>
      </c>
      <c r="K580" s="21">
        <f>L580 - J580</f>
        <v>0</v>
      </c>
      <c r="L580" s="22">
        <f>TRUNC(E580 * I580, 2)</f>
        <v>0</v>
      </c>
    </row>
    <row r="581" spans="1:12">
      <c r="A581" s="16"/>
      <c r="B581" s="17"/>
      <c r="C581" s="18"/>
      <c r="D581" s="19"/>
      <c r="E581" s="21"/>
      <c r="F581" s="21"/>
      <c r="G581" s="21"/>
      <c r="H581" s="21"/>
      <c r="I581" s="21"/>
      <c r="J581" s="21"/>
      <c r="K581" s="21"/>
      <c r="L581" s="22"/>
    </row>
    <row r="582" spans="1:12">
      <c r="A582" s="35" t="s">
        <v>895</v>
      </c>
      <c r="B582" s="36"/>
      <c r="C582" s="37" t="s">
        <v>403</v>
      </c>
      <c r="D582" s="37"/>
      <c r="E582" s="64"/>
      <c r="F582" s="37"/>
      <c r="G582" s="37"/>
      <c r="H582" s="37"/>
      <c r="I582" s="37"/>
      <c r="J582" s="64">
        <f>J583+J584+J585+J586+J587+J588+J589+J590+J591+J592+J593+J594</f>
        <v>0</v>
      </c>
      <c r="K582" s="64">
        <f>K583+K584+K585+K586+K587+K588+K589+K590+K591+K592+K593+K594</f>
        <v>0</v>
      </c>
      <c r="L582" s="65">
        <f>L583+L584+L585+L586+L587+L588+L589+L590+L591+L592+L593+L594</f>
        <v>0</v>
      </c>
    </row>
    <row r="583" spans="1:12" ht="40.5" customHeight="1">
      <c r="A583" s="16" t="s">
        <v>896</v>
      </c>
      <c r="B583" s="17" t="s">
        <v>405</v>
      </c>
      <c r="C583" s="18" t="s">
        <v>406</v>
      </c>
      <c r="D583" s="19" t="s">
        <v>31</v>
      </c>
      <c r="E583" s="21">
        <v>3</v>
      </c>
      <c r="F583" s="21"/>
      <c r="G583" s="21"/>
      <c r="H583" s="21"/>
      <c r="I583" s="21">
        <f t="shared" ref="I583:I594" si="117">TRUNC(F583 * (1 + 25.03 / 100), 2)</f>
        <v>0</v>
      </c>
      <c r="J583" s="21">
        <f t="shared" ref="J583:J594" si="118">TRUNC(E583 * G583, 2)</f>
        <v>0</v>
      </c>
      <c r="K583" s="21">
        <f t="shared" ref="K583:K594" si="119">L583 - J583</f>
        <v>0</v>
      </c>
      <c r="L583" s="22">
        <f t="shared" ref="L583:L594" si="120">TRUNC(E583 * I583, 2)</f>
        <v>0</v>
      </c>
    </row>
    <row r="584" spans="1:12" ht="41.25" customHeight="1">
      <c r="A584" s="16" t="s">
        <v>897</v>
      </c>
      <c r="B584" s="17" t="s">
        <v>411</v>
      </c>
      <c r="C584" s="18" t="s">
        <v>412</v>
      </c>
      <c r="D584" s="19" t="s">
        <v>14</v>
      </c>
      <c r="E584" s="21">
        <v>1</v>
      </c>
      <c r="F584" s="21"/>
      <c r="G584" s="21"/>
      <c r="H584" s="21"/>
      <c r="I584" s="21">
        <f t="shared" si="117"/>
        <v>0</v>
      </c>
      <c r="J584" s="21">
        <f t="shared" si="118"/>
        <v>0</v>
      </c>
      <c r="K584" s="21">
        <f t="shared" si="119"/>
        <v>0</v>
      </c>
      <c r="L584" s="22">
        <f t="shared" si="120"/>
        <v>0</v>
      </c>
    </row>
    <row r="585" spans="1:12" ht="25.5">
      <c r="A585" s="16" t="s">
        <v>898</v>
      </c>
      <c r="B585" s="17" t="s">
        <v>417</v>
      </c>
      <c r="C585" s="18" t="s">
        <v>418</v>
      </c>
      <c r="D585" s="19" t="s">
        <v>14</v>
      </c>
      <c r="E585" s="21">
        <v>2</v>
      </c>
      <c r="F585" s="21"/>
      <c r="G585" s="21"/>
      <c r="H585" s="21"/>
      <c r="I585" s="21">
        <f t="shared" si="117"/>
        <v>0</v>
      </c>
      <c r="J585" s="21">
        <f t="shared" si="118"/>
        <v>0</v>
      </c>
      <c r="K585" s="21">
        <f t="shared" si="119"/>
        <v>0</v>
      </c>
      <c r="L585" s="22">
        <f t="shared" si="120"/>
        <v>0</v>
      </c>
    </row>
    <row r="586" spans="1:12" ht="27.75" customHeight="1">
      <c r="A586" s="16" t="s">
        <v>899</v>
      </c>
      <c r="B586" s="17" t="s">
        <v>348</v>
      </c>
      <c r="C586" s="18" t="s">
        <v>349</v>
      </c>
      <c r="D586" s="19" t="s">
        <v>14</v>
      </c>
      <c r="E586" s="21">
        <v>3</v>
      </c>
      <c r="F586" s="21"/>
      <c r="G586" s="21"/>
      <c r="H586" s="21"/>
      <c r="I586" s="21">
        <f t="shared" si="117"/>
        <v>0</v>
      </c>
      <c r="J586" s="21">
        <f t="shared" si="118"/>
        <v>0</v>
      </c>
      <c r="K586" s="21">
        <f t="shared" si="119"/>
        <v>0</v>
      </c>
      <c r="L586" s="22">
        <f t="shared" si="120"/>
        <v>0</v>
      </c>
    </row>
    <row r="587" spans="1:12" ht="32.25" customHeight="1">
      <c r="A587" s="16" t="s">
        <v>900</v>
      </c>
      <c r="B587" s="17" t="s">
        <v>1269</v>
      </c>
      <c r="C587" s="18" t="s">
        <v>1268</v>
      </c>
      <c r="D587" s="19" t="s">
        <v>14</v>
      </c>
      <c r="E587" s="21">
        <v>21</v>
      </c>
      <c r="F587" s="21"/>
      <c r="G587" s="21"/>
      <c r="H587" s="21"/>
      <c r="I587" s="21">
        <f t="shared" si="117"/>
        <v>0</v>
      </c>
      <c r="J587" s="21">
        <f t="shared" si="118"/>
        <v>0</v>
      </c>
      <c r="K587" s="21">
        <f t="shared" si="119"/>
        <v>0</v>
      </c>
      <c r="L587" s="22">
        <f t="shared" si="120"/>
        <v>0</v>
      </c>
    </row>
    <row r="588" spans="1:12" ht="15.75" customHeight="1">
      <c r="A588" s="16" t="s">
        <v>901</v>
      </c>
      <c r="B588" s="17" t="s">
        <v>422</v>
      </c>
      <c r="C588" s="18" t="s">
        <v>423</v>
      </c>
      <c r="D588" s="19" t="s">
        <v>14</v>
      </c>
      <c r="E588" s="21">
        <v>1</v>
      </c>
      <c r="F588" s="21"/>
      <c r="G588" s="21"/>
      <c r="H588" s="21"/>
      <c r="I588" s="21">
        <f t="shared" si="117"/>
        <v>0</v>
      </c>
      <c r="J588" s="21">
        <f t="shared" si="118"/>
        <v>0</v>
      </c>
      <c r="K588" s="21">
        <f t="shared" si="119"/>
        <v>0</v>
      </c>
      <c r="L588" s="22">
        <f t="shared" si="120"/>
        <v>0</v>
      </c>
    </row>
    <row r="589" spans="1:12" ht="15.75" customHeight="1">
      <c r="A589" s="16" t="s">
        <v>902</v>
      </c>
      <c r="B589" s="17" t="s">
        <v>1293</v>
      </c>
      <c r="C589" s="18" t="s">
        <v>1264</v>
      </c>
      <c r="D589" s="19" t="s">
        <v>14</v>
      </c>
      <c r="E589" s="21">
        <v>1</v>
      </c>
      <c r="F589" s="21"/>
      <c r="G589" s="21"/>
      <c r="H589" s="21"/>
      <c r="I589" s="21">
        <f t="shared" si="117"/>
        <v>0</v>
      </c>
      <c r="J589" s="21">
        <f t="shared" si="118"/>
        <v>0</v>
      </c>
      <c r="K589" s="21">
        <f t="shared" si="119"/>
        <v>0</v>
      </c>
      <c r="L589" s="22">
        <f t="shared" si="120"/>
        <v>0</v>
      </c>
    </row>
    <row r="590" spans="1:12" ht="15.75" customHeight="1">
      <c r="A590" s="16" t="s">
        <v>903</v>
      </c>
      <c r="B590" s="17" t="s">
        <v>426</v>
      </c>
      <c r="C590" s="18" t="s">
        <v>427</v>
      </c>
      <c r="D590" s="19" t="s">
        <v>14</v>
      </c>
      <c r="E590" s="21">
        <v>1</v>
      </c>
      <c r="F590" s="21"/>
      <c r="G590" s="21"/>
      <c r="H590" s="21"/>
      <c r="I590" s="21">
        <f t="shared" si="117"/>
        <v>0</v>
      </c>
      <c r="J590" s="21">
        <f t="shared" si="118"/>
        <v>0</v>
      </c>
      <c r="K590" s="21">
        <f t="shared" si="119"/>
        <v>0</v>
      </c>
      <c r="L590" s="22">
        <f t="shared" si="120"/>
        <v>0</v>
      </c>
    </row>
    <row r="591" spans="1:12" ht="39.75" customHeight="1">
      <c r="A591" s="16" t="s">
        <v>904</v>
      </c>
      <c r="B591" s="17" t="s">
        <v>429</v>
      </c>
      <c r="C591" s="18" t="s">
        <v>430</v>
      </c>
      <c r="D591" s="19" t="s">
        <v>14</v>
      </c>
      <c r="E591" s="21">
        <v>8</v>
      </c>
      <c r="F591" s="21"/>
      <c r="G591" s="21"/>
      <c r="H591" s="21"/>
      <c r="I591" s="21">
        <f t="shared" si="117"/>
        <v>0</v>
      </c>
      <c r="J591" s="21">
        <f t="shared" si="118"/>
        <v>0</v>
      </c>
      <c r="K591" s="21">
        <f t="shared" si="119"/>
        <v>0</v>
      </c>
      <c r="L591" s="22">
        <f t="shared" si="120"/>
        <v>0</v>
      </c>
    </row>
    <row r="592" spans="1:12" ht="42" customHeight="1">
      <c r="A592" s="16" t="s">
        <v>905</v>
      </c>
      <c r="B592" s="17" t="s">
        <v>432</v>
      </c>
      <c r="C592" s="18" t="s">
        <v>433</v>
      </c>
      <c r="D592" s="19" t="s">
        <v>14</v>
      </c>
      <c r="E592" s="21">
        <v>7</v>
      </c>
      <c r="F592" s="21"/>
      <c r="G592" s="21"/>
      <c r="H592" s="21"/>
      <c r="I592" s="21">
        <f t="shared" si="117"/>
        <v>0</v>
      </c>
      <c r="J592" s="21">
        <f t="shared" si="118"/>
        <v>0</v>
      </c>
      <c r="K592" s="21">
        <f t="shared" si="119"/>
        <v>0</v>
      </c>
      <c r="L592" s="22">
        <f t="shared" si="120"/>
        <v>0</v>
      </c>
    </row>
    <row r="593" spans="1:12" ht="41.25" customHeight="1">
      <c r="A593" s="16" t="s">
        <v>906</v>
      </c>
      <c r="B593" s="17" t="s">
        <v>435</v>
      </c>
      <c r="C593" s="18" t="s">
        <v>436</v>
      </c>
      <c r="D593" s="19" t="s">
        <v>14</v>
      </c>
      <c r="E593" s="21">
        <v>1</v>
      </c>
      <c r="F593" s="21"/>
      <c r="G593" s="21"/>
      <c r="H593" s="21"/>
      <c r="I593" s="21">
        <f t="shared" si="117"/>
        <v>0</v>
      </c>
      <c r="J593" s="21">
        <f t="shared" si="118"/>
        <v>0</v>
      </c>
      <c r="K593" s="21">
        <f t="shared" si="119"/>
        <v>0</v>
      </c>
      <c r="L593" s="22">
        <f t="shared" si="120"/>
        <v>0</v>
      </c>
    </row>
    <row r="594" spans="1:12" ht="39.75" customHeight="1">
      <c r="A594" s="16" t="s">
        <v>907</v>
      </c>
      <c r="B594" s="17" t="s">
        <v>908</v>
      </c>
      <c r="C594" s="18" t="s">
        <v>909</v>
      </c>
      <c r="D594" s="19" t="s">
        <v>14</v>
      </c>
      <c r="E594" s="21">
        <v>1</v>
      </c>
      <c r="F594" s="21"/>
      <c r="G594" s="21"/>
      <c r="H594" s="21"/>
      <c r="I594" s="21">
        <f t="shared" si="117"/>
        <v>0</v>
      </c>
      <c r="J594" s="21">
        <f t="shared" si="118"/>
        <v>0</v>
      </c>
      <c r="K594" s="21">
        <f t="shared" si="119"/>
        <v>0</v>
      </c>
      <c r="L594" s="22">
        <f t="shared" si="120"/>
        <v>0</v>
      </c>
    </row>
    <row r="595" spans="1:12">
      <c r="A595" s="16"/>
      <c r="B595" s="17"/>
      <c r="C595" s="18"/>
      <c r="D595" s="19"/>
      <c r="E595" s="21"/>
      <c r="F595" s="21"/>
      <c r="G595" s="21"/>
      <c r="H595" s="21"/>
      <c r="I595" s="21"/>
      <c r="J595" s="21"/>
      <c r="K595" s="21"/>
      <c r="L595" s="22"/>
    </row>
    <row r="596" spans="1:12">
      <c r="A596" s="35" t="s">
        <v>910</v>
      </c>
      <c r="B596" s="36"/>
      <c r="C596" s="37" t="s">
        <v>438</v>
      </c>
      <c r="D596" s="37"/>
      <c r="E596" s="64"/>
      <c r="F596" s="37"/>
      <c r="G596" s="37"/>
      <c r="H596" s="37"/>
      <c r="I596" s="37"/>
      <c r="J596" s="64">
        <f>J597+J598+J599+J600+J601</f>
        <v>0</v>
      </c>
      <c r="K596" s="64">
        <f>K597+K598+K599+K600+K601</f>
        <v>0</v>
      </c>
      <c r="L596" s="65">
        <f>L597+L598+L599+L600+L601</f>
        <v>0</v>
      </c>
    </row>
    <row r="597" spans="1:12" ht="30" customHeight="1">
      <c r="A597" s="16" t="s">
        <v>911</v>
      </c>
      <c r="B597" s="17" t="s">
        <v>440</v>
      </c>
      <c r="C597" s="18" t="s">
        <v>441</v>
      </c>
      <c r="D597" s="19" t="s">
        <v>18</v>
      </c>
      <c r="E597" s="21">
        <v>285</v>
      </c>
      <c r="F597" s="21"/>
      <c r="G597" s="21"/>
      <c r="H597" s="21"/>
      <c r="I597" s="21">
        <f>TRUNC(F597 * (1 + 25.03 / 100), 2)</f>
        <v>0</v>
      </c>
      <c r="J597" s="21">
        <f>TRUNC(E597 * G597, 2)</f>
        <v>0</v>
      </c>
      <c r="K597" s="21">
        <f>L597 - J597</f>
        <v>0</v>
      </c>
      <c r="L597" s="22">
        <f>TRUNC(E597 * I597, 2)</f>
        <v>0</v>
      </c>
    </row>
    <row r="598" spans="1:12" ht="28.5" customHeight="1">
      <c r="A598" s="16" t="s">
        <v>912</v>
      </c>
      <c r="B598" s="17" t="s">
        <v>1102</v>
      </c>
      <c r="C598" s="18" t="s">
        <v>443</v>
      </c>
      <c r="D598" s="19" t="s">
        <v>18</v>
      </c>
      <c r="E598" s="21">
        <v>285</v>
      </c>
      <c r="F598" s="21"/>
      <c r="G598" s="21"/>
      <c r="H598" s="21"/>
      <c r="I598" s="21">
        <f>TRUNC(F598 * (1 + 25.03 / 100), 2)</f>
        <v>0</v>
      </c>
      <c r="J598" s="21">
        <f>TRUNC(E598 * G598, 2)</f>
        <v>0</v>
      </c>
      <c r="K598" s="21">
        <f>L598 - J598</f>
        <v>0</v>
      </c>
      <c r="L598" s="22">
        <f>TRUNC(E598 * I598, 2)</f>
        <v>0</v>
      </c>
    </row>
    <row r="599" spans="1:12" ht="27" customHeight="1">
      <c r="A599" s="16" t="s">
        <v>913</v>
      </c>
      <c r="B599" s="17" t="s">
        <v>1103</v>
      </c>
      <c r="C599" s="18" t="s">
        <v>741</v>
      </c>
      <c r="D599" s="19" t="s">
        <v>18</v>
      </c>
      <c r="E599" s="21">
        <v>66</v>
      </c>
      <c r="F599" s="21"/>
      <c r="G599" s="21"/>
      <c r="H599" s="21"/>
      <c r="I599" s="21">
        <f>TRUNC(F599 * (1 + 25.03 / 100), 2)</f>
        <v>0</v>
      </c>
      <c r="J599" s="21">
        <f>TRUNC(E599 * G599, 2)</f>
        <v>0</v>
      </c>
      <c r="K599" s="21">
        <f>L599 - J599</f>
        <v>0</v>
      </c>
      <c r="L599" s="22">
        <f>TRUNC(E599 * I599, 2)</f>
        <v>0</v>
      </c>
    </row>
    <row r="600" spans="1:12" ht="28.5" customHeight="1">
      <c r="A600" s="16" t="s">
        <v>914</v>
      </c>
      <c r="B600" s="17" t="s">
        <v>1104</v>
      </c>
      <c r="C600" s="18" t="s">
        <v>445</v>
      </c>
      <c r="D600" s="19" t="s">
        <v>18</v>
      </c>
      <c r="E600" s="21">
        <v>219</v>
      </c>
      <c r="F600" s="21"/>
      <c r="G600" s="21"/>
      <c r="H600" s="21"/>
      <c r="I600" s="21">
        <f>TRUNC(F600 * (1 + 25.03 / 100), 2)</f>
        <v>0</v>
      </c>
      <c r="J600" s="21">
        <f>TRUNC(E600 * G600, 2)</f>
        <v>0</v>
      </c>
      <c r="K600" s="21">
        <f>L600 - J600</f>
        <v>0</v>
      </c>
      <c r="L600" s="22">
        <f>TRUNC(E600 * I600, 2)</f>
        <v>0</v>
      </c>
    </row>
    <row r="601" spans="1:12" ht="39.75" customHeight="1">
      <c r="A601" s="16" t="s">
        <v>915</v>
      </c>
      <c r="B601" s="17" t="s">
        <v>447</v>
      </c>
      <c r="C601" s="18" t="s">
        <v>744</v>
      </c>
      <c r="D601" s="19" t="s">
        <v>18</v>
      </c>
      <c r="E601" s="21">
        <v>285</v>
      </c>
      <c r="F601" s="21"/>
      <c r="G601" s="21"/>
      <c r="H601" s="21"/>
      <c r="I601" s="21">
        <f>TRUNC(F601 * (1 + 25.03 / 100), 2)</f>
        <v>0</v>
      </c>
      <c r="J601" s="21">
        <f>TRUNC(E601 * G601, 2)</f>
        <v>0</v>
      </c>
      <c r="K601" s="21">
        <f>L601 - J601</f>
        <v>0</v>
      </c>
      <c r="L601" s="22">
        <f>TRUNC(E601 * I601, 2)</f>
        <v>0</v>
      </c>
    </row>
    <row r="602" spans="1:12">
      <c r="A602" s="16"/>
      <c r="B602" s="17"/>
      <c r="C602" s="18"/>
      <c r="D602" s="19"/>
      <c r="E602" s="21"/>
      <c r="F602" s="21"/>
      <c r="G602" s="21"/>
      <c r="H602" s="21"/>
      <c r="I602" s="21"/>
      <c r="J602" s="21"/>
      <c r="K602" s="21"/>
      <c r="L602" s="22"/>
    </row>
    <row r="603" spans="1:12">
      <c r="A603" s="35" t="s">
        <v>916</v>
      </c>
      <c r="B603" s="36"/>
      <c r="C603" s="37" t="s">
        <v>450</v>
      </c>
      <c r="D603" s="37"/>
      <c r="E603" s="64"/>
      <c r="F603" s="37"/>
      <c r="G603" s="37"/>
      <c r="H603" s="37"/>
      <c r="I603" s="37"/>
      <c r="J603" s="64">
        <f>J604+J607+J616+J620</f>
        <v>0</v>
      </c>
      <c r="K603" s="64">
        <f>K604+K607+K616+K620</f>
        <v>0</v>
      </c>
      <c r="L603" s="65">
        <f>L604+L607+L616+L620</f>
        <v>0</v>
      </c>
    </row>
    <row r="604" spans="1:12">
      <c r="A604" s="47" t="s">
        <v>917</v>
      </c>
      <c r="B604" s="48"/>
      <c r="C604" s="68" t="s">
        <v>452</v>
      </c>
      <c r="D604" s="68"/>
      <c r="E604" s="69"/>
      <c r="F604" s="68"/>
      <c r="G604" s="68"/>
      <c r="H604" s="68"/>
      <c r="I604" s="68"/>
      <c r="J604" s="72">
        <f>J605+J606</f>
        <v>0</v>
      </c>
      <c r="K604" s="69">
        <f>K605+K606</f>
        <v>0</v>
      </c>
      <c r="L604" s="70">
        <f>L605+L606</f>
        <v>0</v>
      </c>
    </row>
    <row r="605" spans="1:12" ht="32.25" customHeight="1">
      <c r="A605" s="16" t="s">
        <v>918</v>
      </c>
      <c r="B605" s="17" t="s">
        <v>1163</v>
      </c>
      <c r="C605" s="18" t="s">
        <v>454</v>
      </c>
      <c r="D605" s="19" t="s">
        <v>18</v>
      </c>
      <c r="E605" s="21">
        <v>24</v>
      </c>
      <c r="F605" s="21"/>
      <c r="G605" s="21"/>
      <c r="H605" s="21"/>
      <c r="I605" s="21">
        <f>TRUNC(F605 * (1 + 25.03 / 100), 2)</f>
        <v>0</v>
      </c>
      <c r="J605" s="21">
        <f>TRUNC(E605 * G605, 2)</f>
        <v>0</v>
      </c>
      <c r="K605" s="21">
        <f>L605 - J605</f>
        <v>0</v>
      </c>
      <c r="L605" s="22">
        <f>TRUNC(E605 * I605, 2)</f>
        <v>0</v>
      </c>
    </row>
    <row r="606" spans="1:12" ht="38.25">
      <c r="A606" s="16" t="s">
        <v>919</v>
      </c>
      <c r="B606" s="17" t="s">
        <v>456</v>
      </c>
      <c r="C606" s="18" t="s">
        <v>457</v>
      </c>
      <c r="D606" s="19" t="s">
        <v>18</v>
      </c>
      <c r="E606" s="21">
        <v>24</v>
      </c>
      <c r="F606" s="21"/>
      <c r="G606" s="21"/>
      <c r="H606" s="21"/>
      <c r="I606" s="21">
        <f>TRUNC(F606 * (1 + 25.03 / 100), 2)</f>
        <v>0</v>
      </c>
      <c r="J606" s="21">
        <f>TRUNC(E606 * G606, 2)</f>
        <v>0</v>
      </c>
      <c r="K606" s="21">
        <f>L606 - J606</f>
        <v>0</v>
      </c>
      <c r="L606" s="22">
        <f>TRUNC(E606 * I606, 2)</f>
        <v>0</v>
      </c>
    </row>
    <row r="607" spans="1:12">
      <c r="A607" s="47" t="s">
        <v>920</v>
      </c>
      <c r="B607" s="48"/>
      <c r="C607" s="68" t="s">
        <v>458</v>
      </c>
      <c r="D607" s="68"/>
      <c r="E607" s="69"/>
      <c r="F607" s="68"/>
      <c r="G607" s="68"/>
      <c r="H607" s="68"/>
      <c r="I607" s="68"/>
      <c r="J607" s="69">
        <f>J608+J609+J610+J611+J612+J613+J614+J615</f>
        <v>0</v>
      </c>
      <c r="K607" s="69">
        <f>K608+K609+K610+K611+K612+K613+K614+K615</f>
        <v>0</v>
      </c>
      <c r="L607" s="70">
        <f>L608+L609+L610+L611+L612+L613+L614+L615</f>
        <v>0</v>
      </c>
    </row>
    <row r="608" spans="1:12" ht="32.25" customHeight="1">
      <c r="A608" s="16" t="s">
        <v>921</v>
      </c>
      <c r="B608" s="17" t="s">
        <v>1164</v>
      </c>
      <c r="C608" s="18" t="s">
        <v>460</v>
      </c>
      <c r="D608" s="19" t="s">
        <v>18</v>
      </c>
      <c r="E608" s="21">
        <v>140</v>
      </c>
      <c r="F608" s="21"/>
      <c r="G608" s="21"/>
      <c r="H608" s="21"/>
      <c r="I608" s="21">
        <f t="shared" ref="I608:I615" si="121">TRUNC(F608 * (1 + 25.03 / 100), 2)</f>
        <v>0</v>
      </c>
      <c r="J608" s="21">
        <f t="shared" ref="J608:J615" si="122">TRUNC(E608 * G608, 2)</f>
        <v>0</v>
      </c>
      <c r="K608" s="21">
        <f t="shared" ref="K608:K615" si="123">L608 - J608</f>
        <v>0</v>
      </c>
      <c r="L608" s="22">
        <f t="shared" ref="L608:L615" si="124">TRUNC(E608 * I608, 2)</f>
        <v>0</v>
      </c>
    </row>
    <row r="609" spans="1:12" ht="45" customHeight="1">
      <c r="A609" s="16" t="s">
        <v>922</v>
      </c>
      <c r="B609" s="17" t="s">
        <v>1165</v>
      </c>
      <c r="C609" s="18" t="s">
        <v>462</v>
      </c>
      <c r="D609" s="19" t="s">
        <v>18</v>
      </c>
      <c r="E609" s="21">
        <v>628</v>
      </c>
      <c r="F609" s="21"/>
      <c r="G609" s="21"/>
      <c r="H609" s="21"/>
      <c r="I609" s="21">
        <f t="shared" si="121"/>
        <v>0</v>
      </c>
      <c r="J609" s="21">
        <f t="shared" si="122"/>
        <v>0</v>
      </c>
      <c r="K609" s="21">
        <f t="shared" si="123"/>
        <v>0</v>
      </c>
      <c r="L609" s="22">
        <f t="shared" si="124"/>
        <v>0</v>
      </c>
    </row>
    <row r="610" spans="1:12" ht="41.25" customHeight="1">
      <c r="A610" s="16" t="s">
        <v>923</v>
      </c>
      <c r="B610" s="17" t="s">
        <v>464</v>
      </c>
      <c r="C610" s="18" t="s">
        <v>465</v>
      </c>
      <c r="D610" s="19" t="s">
        <v>18</v>
      </c>
      <c r="E610" s="21">
        <v>52</v>
      </c>
      <c r="F610" s="21"/>
      <c r="G610" s="21"/>
      <c r="H610" s="21"/>
      <c r="I610" s="21">
        <f t="shared" si="121"/>
        <v>0</v>
      </c>
      <c r="J610" s="21">
        <f t="shared" si="122"/>
        <v>0</v>
      </c>
      <c r="K610" s="21">
        <f t="shared" si="123"/>
        <v>0</v>
      </c>
      <c r="L610" s="22">
        <f t="shared" si="124"/>
        <v>0</v>
      </c>
    </row>
    <row r="611" spans="1:12" ht="40.5" customHeight="1">
      <c r="A611" s="16" t="s">
        <v>924</v>
      </c>
      <c r="B611" s="17" t="s">
        <v>467</v>
      </c>
      <c r="C611" s="18" t="s">
        <v>468</v>
      </c>
      <c r="D611" s="19" t="s">
        <v>18</v>
      </c>
      <c r="E611" s="21">
        <v>628</v>
      </c>
      <c r="F611" s="21"/>
      <c r="G611" s="21"/>
      <c r="H611" s="21"/>
      <c r="I611" s="21">
        <f t="shared" si="121"/>
        <v>0</v>
      </c>
      <c r="J611" s="21">
        <f t="shared" si="122"/>
        <v>0</v>
      </c>
      <c r="K611" s="21">
        <f t="shared" si="123"/>
        <v>0</v>
      </c>
      <c r="L611" s="22">
        <f t="shared" si="124"/>
        <v>0</v>
      </c>
    </row>
    <row r="612" spans="1:12" ht="19.5" customHeight="1">
      <c r="A612" s="16" t="s">
        <v>925</v>
      </c>
      <c r="B612" s="17" t="s">
        <v>1144</v>
      </c>
      <c r="C612" s="18" t="s">
        <v>470</v>
      </c>
      <c r="D612" s="19" t="s">
        <v>18</v>
      </c>
      <c r="E612" s="21">
        <v>246</v>
      </c>
      <c r="F612" s="21"/>
      <c r="G612" s="21"/>
      <c r="H612" s="21"/>
      <c r="I612" s="21">
        <f t="shared" si="121"/>
        <v>0</v>
      </c>
      <c r="J612" s="21">
        <f t="shared" si="122"/>
        <v>0</v>
      </c>
      <c r="K612" s="21">
        <f t="shared" si="123"/>
        <v>0</v>
      </c>
      <c r="L612" s="22">
        <f t="shared" si="124"/>
        <v>0</v>
      </c>
    </row>
    <row r="613" spans="1:12" ht="38.25">
      <c r="A613" s="16" t="s">
        <v>926</v>
      </c>
      <c r="B613" s="17" t="s">
        <v>472</v>
      </c>
      <c r="C613" s="18" t="s">
        <v>473</v>
      </c>
      <c r="D613" s="19" t="s">
        <v>18</v>
      </c>
      <c r="E613" s="21">
        <v>246</v>
      </c>
      <c r="F613" s="21"/>
      <c r="G613" s="21"/>
      <c r="H613" s="21"/>
      <c r="I613" s="21">
        <f t="shared" si="121"/>
        <v>0</v>
      </c>
      <c r="J613" s="21">
        <f t="shared" si="122"/>
        <v>0</v>
      </c>
      <c r="K613" s="21">
        <f t="shared" si="123"/>
        <v>0</v>
      </c>
      <c r="L613" s="22">
        <f t="shared" si="124"/>
        <v>0</v>
      </c>
    </row>
    <row r="614" spans="1:12" ht="51">
      <c r="A614" s="16" t="s">
        <v>927</v>
      </c>
      <c r="B614" s="17" t="s">
        <v>475</v>
      </c>
      <c r="C614" s="18" t="s">
        <v>476</v>
      </c>
      <c r="D614" s="19" t="s">
        <v>18</v>
      </c>
      <c r="E614" s="21">
        <v>88</v>
      </c>
      <c r="F614" s="21"/>
      <c r="G614" s="21"/>
      <c r="H614" s="21"/>
      <c r="I614" s="21">
        <f t="shared" si="121"/>
        <v>0</v>
      </c>
      <c r="J614" s="21">
        <f t="shared" si="122"/>
        <v>0</v>
      </c>
      <c r="K614" s="21">
        <f t="shared" si="123"/>
        <v>0</v>
      </c>
      <c r="L614" s="22">
        <f t="shared" si="124"/>
        <v>0</v>
      </c>
    </row>
    <row r="615" spans="1:12" ht="38.25">
      <c r="A615" s="16" t="s">
        <v>928</v>
      </c>
      <c r="B615" s="17" t="s">
        <v>756</v>
      </c>
      <c r="C615" s="18" t="s">
        <v>757</v>
      </c>
      <c r="D615" s="19" t="s">
        <v>18</v>
      </c>
      <c r="E615" s="21">
        <v>88</v>
      </c>
      <c r="F615" s="21"/>
      <c r="G615" s="21"/>
      <c r="H615" s="21"/>
      <c r="I615" s="21">
        <f t="shared" si="121"/>
        <v>0</v>
      </c>
      <c r="J615" s="21">
        <f t="shared" si="122"/>
        <v>0</v>
      </c>
      <c r="K615" s="21">
        <f t="shared" si="123"/>
        <v>0</v>
      </c>
      <c r="L615" s="22">
        <f t="shared" si="124"/>
        <v>0</v>
      </c>
    </row>
    <row r="616" spans="1:12">
      <c r="A616" s="47" t="s">
        <v>929</v>
      </c>
      <c r="B616" s="48"/>
      <c r="C616" s="68" t="s">
        <v>479</v>
      </c>
      <c r="D616" s="68"/>
      <c r="E616" s="69"/>
      <c r="F616" s="68"/>
      <c r="G616" s="68"/>
      <c r="H616" s="68"/>
      <c r="I616" s="68"/>
      <c r="J616" s="69">
        <f>J617+J618+J619</f>
        <v>0</v>
      </c>
      <c r="K616" s="69">
        <f>K617+K618+K619</f>
        <v>0</v>
      </c>
      <c r="L616" s="70">
        <f>L617+L618+L619</f>
        <v>0</v>
      </c>
    </row>
    <row r="617" spans="1:12" ht="43.5" customHeight="1">
      <c r="A617" s="16" t="s">
        <v>930</v>
      </c>
      <c r="B617" s="17" t="s">
        <v>1109</v>
      </c>
      <c r="C617" s="18" t="s">
        <v>483</v>
      </c>
      <c r="D617" s="19" t="s">
        <v>18</v>
      </c>
      <c r="E617" s="21">
        <v>11</v>
      </c>
      <c r="F617" s="21"/>
      <c r="G617" s="21"/>
      <c r="H617" s="21"/>
      <c r="I617" s="21">
        <f>TRUNC(F617 * (1 + 25.03 / 100), 2)</f>
        <v>0</v>
      </c>
      <c r="J617" s="21">
        <f>TRUNC(E617 * G617, 2)</f>
        <v>0</v>
      </c>
      <c r="K617" s="21">
        <f>L617 - J617</f>
        <v>0</v>
      </c>
      <c r="L617" s="22">
        <f>TRUNC(E617 * I617, 2)</f>
        <v>0</v>
      </c>
    </row>
    <row r="618" spans="1:12" ht="40.5" customHeight="1">
      <c r="A618" s="16" t="s">
        <v>931</v>
      </c>
      <c r="B618" s="17" t="s">
        <v>756</v>
      </c>
      <c r="C618" s="18" t="s">
        <v>757</v>
      </c>
      <c r="D618" s="19" t="s">
        <v>18</v>
      </c>
      <c r="E618" s="21">
        <v>11</v>
      </c>
      <c r="F618" s="21"/>
      <c r="G618" s="21"/>
      <c r="H618" s="21"/>
      <c r="I618" s="21">
        <f>TRUNC(F618 * (1 + 25.03 / 100), 2)</f>
        <v>0</v>
      </c>
      <c r="J618" s="21">
        <f>TRUNC(E618 * G618, 2)</f>
        <v>0</v>
      </c>
      <c r="K618" s="21">
        <f>L618 - J618</f>
        <v>0</v>
      </c>
      <c r="L618" s="22">
        <f>TRUNC(E618 * I618, 2)</f>
        <v>0</v>
      </c>
    </row>
    <row r="619" spans="1:12" ht="27" customHeight="1">
      <c r="A619" s="16" t="s">
        <v>932</v>
      </c>
      <c r="B619" s="17" t="s">
        <v>500</v>
      </c>
      <c r="C619" s="18" t="s">
        <v>501</v>
      </c>
      <c r="D619" s="19" t="s">
        <v>18</v>
      </c>
      <c r="E619" s="21">
        <v>312</v>
      </c>
      <c r="F619" s="21"/>
      <c r="G619" s="21"/>
      <c r="H619" s="21"/>
      <c r="I619" s="21">
        <f>TRUNC(F619 * (1 + 25.03 / 100), 2)</f>
        <v>0</v>
      </c>
      <c r="J619" s="21">
        <f>TRUNC(E619 * G619, 2)</f>
        <v>0</v>
      </c>
      <c r="K619" s="21">
        <f>L619 - J619</f>
        <v>0</v>
      </c>
      <c r="L619" s="22">
        <f>TRUNC(E619 * I619, 2)</f>
        <v>0</v>
      </c>
    </row>
    <row r="620" spans="1:12">
      <c r="A620" s="47" t="s">
        <v>933</v>
      </c>
      <c r="B620" s="48"/>
      <c r="C620" s="68" t="s">
        <v>934</v>
      </c>
      <c r="D620" s="68"/>
      <c r="E620" s="69"/>
      <c r="F620" s="68"/>
      <c r="G620" s="68"/>
      <c r="H620" s="68"/>
      <c r="I620" s="68"/>
      <c r="J620" s="69">
        <f>J621+J622+J623+J624</f>
        <v>0</v>
      </c>
      <c r="K620" s="69">
        <f>K621+K622+K623+K624</f>
        <v>0</v>
      </c>
      <c r="L620" s="70">
        <f>L621+L622+L623+L624</f>
        <v>0</v>
      </c>
    </row>
    <row r="621" spans="1:12">
      <c r="A621" s="16" t="s">
        <v>935</v>
      </c>
      <c r="B621" s="17" t="s">
        <v>1110</v>
      </c>
      <c r="C621" s="18" t="s">
        <v>504</v>
      </c>
      <c r="D621" s="19" t="s">
        <v>31</v>
      </c>
      <c r="E621" s="21">
        <v>118</v>
      </c>
      <c r="F621" s="21"/>
      <c r="G621" s="21"/>
      <c r="H621" s="21"/>
      <c r="I621" s="21">
        <f>TRUNC(F621 * (1 + 25.03 / 100), 2)</f>
        <v>0</v>
      </c>
      <c r="J621" s="21">
        <f>TRUNC(E621 * G621, 2)</f>
        <v>0</v>
      </c>
      <c r="K621" s="21">
        <f>L621 - J621</f>
        <v>0</v>
      </c>
      <c r="L621" s="22">
        <f>TRUNC(E621 * I621, 2)</f>
        <v>0</v>
      </c>
    </row>
    <row r="622" spans="1:12" ht="30" customHeight="1">
      <c r="A622" s="16" t="s">
        <v>936</v>
      </c>
      <c r="B622" s="17" t="s">
        <v>767</v>
      </c>
      <c r="C622" s="18" t="s">
        <v>768</v>
      </c>
      <c r="D622" s="19" t="s">
        <v>31</v>
      </c>
      <c r="E622" s="21">
        <v>31</v>
      </c>
      <c r="F622" s="21"/>
      <c r="G622" s="21"/>
      <c r="H622" s="21"/>
      <c r="I622" s="21">
        <f>TRUNC(F622 * (1 + 25.03 / 100), 2)</f>
        <v>0</v>
      </c>
      <c r="J622" s="21">
        <f>TRUNC(E622 * G622, 2)</f>
        <v>0</v>
      </c>
      <c r="K622" s="21">
        <f>L622 - J622</f>
        <v>0</v>
      </c>
      <c r="L622" s="22">
        <f>TRUNC(E622 * I622, 2)</f>
        <v>0</v>
      </c>
    </row>
    <row r="623" spans="1:12" ht="26.25" customHeight="1">
      <c r="A623" s="16" t="s">
        <v>937</v>
      </c>
      <c r="B623" s="17" t="s">
        <v>512</v>
      </c>
      <c r="C623" s="18" t="s">
        <v>513</v>
      </c>
      <c r="D623" s="19" t="s">
        <v>31</v>
      </c>
      <c r="E623" s="21">
        <v>5</v>
      </c>
      <c r="F623" s="21"/>
      <c r="G623" s="21"/>
      <c r="H623" s="21"/>
      <c r="I623" s="21">
        <f>TRUNC(F623 * (1 + 25.03 / 100), 2)</f>
        <v>0</v>
      </c>
      <c r="J623" s="21">
        <f>TRUNC(E623 * G623, 2)</f>
        <v>0</v>
      </c>
      <c r="K623" s="21">
        <f>L623 - J623</f>
        <v>0</v>
      </c>
      <c r="L623" s="22">
        <f>TRUNC(E623 * I623, 2)</f>
        <v>0</v>
      </c>
    </row>
    <row r="624" spans="1:12" ht="25.5">
      <c r="A624" s="16" t="s">
        <v>938</v>
      </c>
      <c r="B624" s="17" t="s">
        <v>515</v>
      </c>
      <c r="C624" s="18" t="s">
        <v>516</v>
      </c>
      <c r="D624" s="19" t="s">
        <v>31</v>
      </c>
      <c r="E624" s="21">
        <v>2.5</v>
      </c>
      <c r="F624" s="21"/>
      <c r="G624" s="21"/>
      <c r="H624" s="21"/>
      <c r="I624" s="21">
        <f>TRUNC(F624 * (1 + 25.03 / 100), 2)</f>
        <v>0</v>
      </c>
      <c r="J624" s="21">
        <f>TRUNC(E624 * G624, 2)</f>
        <v>0</v>
      </c>
      <c r="K624" s="21">
        <f>L624 - J624</f>
        <v>0</v>
      </c>
      <c r="L624" s="22">
        <f>TRUNC(E624 * I624, 2)</f>
        <v>0</v>
      </c>
    </row>
    <row r="625" spans="1:12">
      <c r="A625" s="16"/>
      <c r="B625" s="17"/>
      <c r="C625" s="18"/>
      <c r="D625" s="19"/>
      <c r="E625" s="21"/>
      <c r="F625" s="21"/>
      <c r="G625" s="21"/>
      <c r="H625" s="21"/>
      <c r="I625" s="21"/>
      <c r="J625" s="21"/>
      <c r="K625" s="21"/>
      <c r="L625" s="22"/>
    </row>
    <row r="626" spans="1:12">
      <c r="A626" s="35" t="s">
        <v>1166</v>
      </c>
      <c r="B626" s="36"/>
      <c r="C626" s="37" t="s">
        <v>525</v>
      </c>
      <c r="D626" s="37"/>
      <c r="E626" s="64"/>
      <c r="F626" s="37"/>
      <c r="G626" s="37"/>
      <c r="H626" s="37"/>
      <c r="I626" s="37"/>
      <c r="J626" s="64">
        <f>J627+J628+J629+J630+J631+J632+J633+J634+J635+J636+J637+J638+J639+J640+J641+J642+J643+J644+J645</f>
        <v>0</v>
      </c>
      <c r="K626" s="64">
        <f>K627+K628+K629+K630+K631+K632+K633+K634+K635+K636+K637+K638+K639+K640+K641+K642+K643+K644+K645</f>
        <v>0</v>
      </c>
      <c r="L626" s="65">
        <f>L627+L628+L629+L630+L631+L632+L633+L634+L635+L636+L637+L638+L639+L640+L641+L642+L643+L644+L645</f>
        <v>0</v>
      </c>
    </row>
    <row r="627" spans="1:12" ht="39.75" customHeight="1">
      <c r="A627" s="16" t="s">
        <v>1167</v>
      </c>
      <c r="B627" s="17" t="s">
        <v>527</v>
      </c>
      <c r="C627" s="18" t="s">
        <v>528</v>
      </c>
      <c r="D627" s="19" t="s">
        <v>14</v>
      </c>
      <c r="E627" s="21">
        <v>2</v>
      </c>
      <c r="F627" s="21"/>
      <c r="G627" s="21"/>
      <c r="H627" s="21"/>
      <c r="I627" s="21">
        <f t="shared" ref="I627:I645" si="125">TRUNC(F627 * (1 + 25.03 / 100), 2)</f>
        <v>0</v>
      </c>
      <c r="J627" s="21">
        <f t="shared" ref="J627:J645" si="126">TRUNC(E627 * G627, 2)</f>
        <v>0</v>
      </c>
      <c r="K627" s="21">
        <f t="shared" ref="K627:K645" si="127">L627 - J627</f>
        <v>0</v>
      </c>
      <c r="L627" s="22">
        <f t="shared" ref="L627:L645" si="128">TRUNC(E627 * I627, 2)</f>
        <v>0</v>
      </c>
    </row>
    <row r="628" spans="1:12" ht="41.25" customHeight="1">
      <c r="A628" s="16" t="s">
        <v>1168</v>
      </c>
      <c r="B628" s="17" t="s">
        <v>530</v>
      </c>
      <c r="C628" s="18" t="s">
        <v>531</v>
      </c>
      <c r="D628" s="19" t="s">
        <v>14</v>
      </c>
      <c r="E628" s="21">
        <v>1</v>
      </c>
      <c r="F628" s="21"/>
      <c r="G628" s="21"/>
      <c r="H628" s="21"/>
      <c r="I628" s="21">
        <f t="shared" si="125"/>
        <v>0</v>
      </c>
      <c r="J628" s="21">
        <f t="shared" si="126"/>
        <v>0</v>
      </c>
      <c r="K628" s="21">
        <f t="shared" si="127"/>
        <v>0</v>
      </c>
      <c r="L628" s="22">
        <f t="shared" si="128"/>
        <v>0</v>
      </c>
    </row>
    <row r="629" spans="1:12" ht="54" customHeight="1">
      <c r="A629" s="16" t="s">
        <v>1169</v>
      </c>
      <c r="B629" s="17" t="s">
        <v>1115</v>
      </c>
      <c r="C629" s="18" t="s">
        <v>533</v>
      </c>
      <c r="D629" s="19" t="s">
        <v>14</v>
      </c>
      <c r="E629" s="21">
        <v>3</v>
      </c>
      <c r="F629" s="21"/>
      <c r="G629" s="21"/>
      <c r="H629" s="21"/>
      <c r="I629" s="21">
        <f t="shared" si="125"/>
        <v>0</v>
      </c>
      <c r="J629" s="21">
        <f t="shared" si="126"/>
        <v>0</v>
      </c>
      <c r="K629" s="21">
        <f t="shared" si="127"/>
        <v>0</v>
      </c>
      <c r="L629" s="22">
        <f t="shared" si="128"/>
        <v>0</v>
      </c>
    </row>
    <row r="630" spans="1:12" ht="51">
      <c r="A630" s="16" t="s">
        <v>1170</v>
      </c>
      <c r="B630" s="17" t="s">
        <v>541</v>
      </c>
      <c r="C630" s="18" t="s">
        <v>542</v>
      </c>
      <c r="D630" s="19" t="s">
        <v>14</v>
      </c>
      <c r="E630" s="21">
        <v>1</v>
      </c>
      <c r="F630" s="21"/>
      <c r="G630" s="21"/>
      <c r="H630" s="21"/>
      <c r="I630" s="21">
        <f t="shared" si="125"/>
        <v>0</v>
      </c>
      <c r="J630" s="21">
        <f t="shared" si="126"/>
        <v>0</v>
      </c>
      <c r="K630" s="21">
        <f t="shared" si="127"/>
        <v>0</v>
      </c>
      <c r="L630" s="22">
        <f t="shared" si="128"/>
        <v>0</v>
      </c>
    </row>
    <row r="631" spans="1:12" ht="44.25" customHeight="1">
      <c r="A631" s="16" t="s">
        <v>1171</v>
      </c>
      <c r="B631" s="17" t="s">
        <v>548</v>
      </c>
      <c r="C631" s="18" t="s">
        <v>549</v>
      </c>
      <c r="D631" s="19" t="s">
        <v>14</v>
      </c>
      <c r="E631" s="21">
        <v>2</v>
      </c>
      <c r="F631" s="21"/>
      <c r="G631" s="21"/>
      <c r="H631" s="21"/>
      <c r="I631" s="21">
        <f t="shared" si="125"/>
        <v>0</v>
      </c>
      <c r="J631" s="21">
        <f t="shared" si="126"/>
        <v>0</v>
      </c>
      <c r="K631" s="21">
        <f t="shared" si="127"/>
        <v>0</v>
      </c>
      <c r="L631" s="22">
        <f t="shared" si="128"/>
        <v>0</v>
      </c>
    </row>
    <row r="632" spans="1:12" ht="38.25">
      <c r="A632" s="16" t="s">
        <v>1172</v>
      </c>
      <c r="B632" s="17" t="s">
        <v>551</v>
      </c>
      <c r="C632" s="18" t="s">
        <v>552</v>
      </c>
      <c r="D632" s="19" t="s">
        <v>14</v>
      </c>
      <c r="E632" s="21">
        <v>3</v>
      </c>
      <c r="F632" s="21"/>
      <c r="G632" s="21"/>
      <c r="H632" s="21"/>
      <c r="I632" s="21">
        <f t="shared" si="125"/>
        <v>0</v>
      </c>
      <c r="J632" s="21">
        <f t="shared" si="126"/>
        <v>0</v>
      </c>
      <c r="K632" s="21">
        <f t="shared" si="127"/>
        <v>0</v>
      </c>
      <c r="L632" s="22">
        <f t="shared" si="128"/>
        <v>0</v>
      </c>
    </row>
    <row r="633" spans="1:12" ht="25.5">
      <c r="A633" s="16" t="s">
        <v>1173</v>
      </c>
      <c r="B633" s="17" t="s">
        <v>941</v>
      </c>
      <c r="C633" s="18" t="s">
        <v>942</v>
      </c>
      <c r="D633" s="19" t="s">
        <v>14</v>
      </c>
      <c r="E633" s="21">
        <v>2</v>
      </c>
      <c r="F633" s="21"/>
      <c r="G633" s="21"/>
      <c r="H633" s="21"/>
      <c r="I633" s="21">
        <f t="shared" si="125"/>
        <v>0</v>
      </c>
      <c r="J633" s="21">
        <f t="shared" si="126"/>
        <v>0</v>
      </c>
      <c r="K633" s="21">
        <f t="shared" si="127"/>
        <v>0</v>
      </c>
      <c r="L633" s="22">
        <f t="shared" si="128"/>
        <v>0</v>
      </c>
    </row>
    <row r="634" spans="1:12" ht="31.5" customHeight="1">
      <c r="A634" s="16" t="s">
        <v>1174</v>
      </c>
      <c r="B634" s="17" t="s">
        <v>943</v>
      </c>
      <c r="C634" s="18" t="s">
        <v>944</v>
      </c>
      <c r="D634" s="19" t="s">
        <v>14</v>
      </c>
      <c r="E634" s="21">
        <v>1</v>
      </c>
      <c r="F634" s="21"/>
      <c r="G634" s="21"/>
      <c r="H634" s="21"/>
      <c r="I634" s="21">
        <f t="shared" si="125"/>
        <v>0</v>
      </c>
      <c r="J634" s="21">
        <f t="shared" si="126"/>
        <v>0</v>
      </c>
      <c r="K634" s="21">
        <f t="shared" si="127"/>
        <v>0</v>
      </c>
      <c r="L634" s="22">
        <f t="shared" si="128"/>
        <v>0</v>
      </c>
    </row>
    <row r="635" spans="1:12" ht="32.25" customHeight="1">
      <c r="A635" s="16" t="s">
        <v>1175</v>
      </c>
      <c r="B635" s="17" t="s">
        <v>945</v>
      </c>
      <c r="C635" s="18" t="s">
        <v>946</v>
      </c>
      <c r="D635" s="19" t="s">
        <v>14</v>
      </c>
      <c r="E635" s="21">
        <v>1</v>
      </c>
      <c r="F635" s="21"/>
      <c r="G635" s="21"/>
      <c r="H635" s="21"/>
      <c r="I635" s="21">
        <f t="shared" si="125"/>
        <v>0</v>
      </c>
      <c r="J635" s="21">
        <f t="shared" si="126"/>
        <v>0</v>
      </c>
      <c r="K635" s="21">
        <f t="shared" si="127"/>
        <v>0</v>
      </c>
      <c r="L635" s="22">
        <f t="shared" si="128"/>
        <v>0</v>
      </c>
    </row>
    <row r="636" spans="1:12" ht="27" customHeight="1">
      <c r="A636" s="16" t="s">
        <v>1176</v>
      </c>
      <c r="B636" s="17" t="s">
        <v>557</v>
      </c>
      <c r="C636" s="18" t="s">
        <v>558</v>
      </c>
      <c r="D636" s="19" t="s">
        <v>14</v>
      </c>
      <c r="E636" s="21">
        <v>4</v>
      </c>
      <c r="F636" s="21"/>
      <c r="G636" s="21"/>
      <c r="H636" s="21"/>
      <c r="I636" s="21">
        <f t="shared" si="125"/>
        <v>0</v>
      </c>
      <c r="J636" s="21">
        <f t="shared" si="126"/>
        <v>0</v>
      </c>
      <c r="K636" s="21">
        <f t="shared" si="127"/>
        <v>0</v>
      </c>
      <c r="L636" s="22">
        <f t="shared" si="128"/>
        <v>0</v>
      </c>
    </row>
    <row r="637" spans="1:12" ht="29.25" customHeight="1">
      <c r="A637" s="16" t="s">
        <v>1177</v>
      </c>
      <c r="B637" s="17" t="s">
        <v>569</v>
      </c>
      <c r="C637" s="18" t="s">
        <v>570</v>
      </c>
      <c r="D637" s="19" t="s">
        <v>14</v>
      </c>
      <c r="E637" s="21">
        <v>2</v>
      </c>
      <c r="F637" s="21"/>
      <c r="G637" s="21"/>
      <c r="H637" s="21"/>
      <c r="I637" s="21">
        <f t="shared" si="125"/>
        <v>0</v>
      </c>
      <c r="J637" s="21">
        <f t="shared" si="126"/>
        <v>0</v>
      </c>
      <c r="K637" s="21">
        <f t="shared" si="127"/>
        <v>0</v>
      </c>
      <c r="L637" s="22">
        <f t="shared" si="128"/>
        <v>0</v>
      </c>
    </row>
    <row r="638" spans="1:12" ht="27" customHeight="1">
      <c r="A638" s="16" t="s">
        <v>1178</v>
      </c>
      <c r="B638" s="17" t="s">
        <v>1179</v>
      </c>
      <c r="C638" s="18" t="s">
        <v>947</v>
      </c>
      <c r="D638" s="19" t="s">
        <v>620</v>
      </c>
      <c r="E638" s="21">
        <v>1</v>
      </c>
      <c r="F638" s="21"/>
      <c r="G638" s="21"/>
      <c r="H638" s="21"/>
      <c r="I638" s="21">
        <f t="shared" si="125"/>
        <v>0</v>
      </c>
      <c r="J638" s="21">
        <f t="shared" si="126"/>
        <v>0</v>
      </c>
      <c r="K638" s="21">
        <f t="shared" si="127"/>
        <v>0</v>
      </c>
      <c r="L638" s="22">
        <f t="shared" si="128"/>
        <v>0</v>
      </c>
    </row>
    <row r="639" spans="1:12" ht="18.75" customHeight="1">
      <c r="A639" s="16" t="s">
        <v>1180</v>
      </c>
      <c r="B639" s="17" t="s">
        <v>572</v>
      </c>
      <c r="C639" s="18" t="s">
        <v>573</v>
      </c>
      <c r="D639" s="19" t="s">
        <v>14</v>
      </c>
      <c r="E639" s="21">
        <v>3</v>
      </c>
      <c r="F639" s="21"/>
      <c r="G639" s="21"/>
      <c r="H639" s="21"/>
      <c r="I639" s="21">
        <f t="shared" si="125"/>
        <v>0</v>
      </c>
      <c r="J639" s="21">
        <f t="shared" si="126"/>
        <v>0</v>
      </c>
      <c r="K639" s="21">
        <f t="shared" si="127"/>
        <v>0</v>
      </c>
      <c r="L639" s="22">
        <f t="shared" si="128"/>
        <v>0</v>
      </c>
    </row>
    <row r="640" spans="1:12" ht="25.5">
      <c r="A640" s="16" t="s">
        <v>1181</v>
      </c>
      <c r="B640" s="17" t="s">
        <v>1182</v>
      </c>
      <c r="C640" s="18" t="s">
        <v>578</v>
      </c>
      <c r="D640" s="19" t="s">
        <v>14</v>
      </c>
      <c r="E640" s="21">
        <v>3</v>
      </c>
      <c r="F640" s="21"/>
      <c r="G640" s="21"/>
      <c r="H640" s="21"/>
      <c r="I640" s="21">
        <f t="shared" si="125"/>
        <v>0</v>
      </c>
      <c r="J640" s="21">
        <f t="shared" si="126"/>
        <v>0</v>
      </c>
      <c r="K640" s="21">
        <f t="shared" si="127"/>
        <v>0</v>
      </c>
      <c r="L640" s="22">
        <f t="shared" si="128"/>
        <v>0</v>
      </c>
    </row>
    <row r="641" spans="1:12" ht="25.5">
      <c r="A641" s="16" t="s">
        <v>1183</v>
      </c>
      <c r="B641" s="17" t="s">
        <v>1184</v>
      </c>
      <c r="C641" s="18" t="s">
        <v>580</v>
      </c>
      <c r="D641" s="19" t="s">
        <v>14</v>
      </c>
      <c r="E641" s="21">
        <v>2</v>
      </c>
      <c r="F641" s="21"/>
      <c r="G641" s="21"/>
      <c r="H641" s="21"/>
      <c r="I641" s="21">
        <f t="shared" si="125"/>
        <v>0</v>
      </c>
      <c r="J641" s="21">
        <f t="shared" si="126"/>
        <v>0</v>
      </c>
      <c r="K641" s="21">
        <f t="shared" si="127"/>
        <v>0</v>
      </c>
      <c r="L641" s="22">
        <f t="shared" si="128"/>
        <v>0</v>
      </c>
    </row>
    <row r="642" spans="1:12">
      <c r="A642" s="16" t="s">
        <v>1185</v>
      </c>
      <c r="B642" s="17" t="s">
        <v>575</v>
      </c>
      <c r="C642" s="18" t="s">
        <v>576</v>
      </c>
      <c r="D642" s="19" t="s">
        <v>14</v>
      </c>
      <c r="E642" s="21">
        <v>3</v>
      </c>
      <c r="F642" s="21"/>
      <c r="G642" s="21"/>
      <c r="H642" s="21"/>
      <c r="I642" s="21">
        <f t="shared" si="125"/>
        <v>0</v>
      </c>
      <c r="J642" s="21">
        <f t="shared" si="126"/>
        <v>0</v>
      </c>
      <c r="K642" s="21">
        <f t="shared" si="127"/>
        <v>0</v>
      </c>
      <c r="L642" s="22">
        <f t="shared" si="128"/>
        <v>0</v>
      </c>
    </row>
    <row r="643" spans="1:12">
      <c r="A643" s="16" t="s">
        <v>1186</v>
      </c>
      <c r="B643" s="17" t="s">
        <v>582</v>
      </c>
      <c r="C643" s="18" t="s">
        <v>583</v>
      </c>
      <c r="D643" s="19" t="s">
        <v>14</v>
      </c>
      <c r="E643" s="21">
        <v>2</v>
      </c>
      <c r="F643" s="21"/>
      <c r="G643" s="21"/>
      <c r="H643" s="21"/>
      <c r="I643" s="21">
        <f t="shared" si="125"/>
        <v>0</v>
      </c>
      <c r="J643" s="21">
        <f t="shared" si="126"/>
        <v>0</v>
      </c>
      <c r="K643" s="21">
        <f t="shared" si="127"/>
        <v>0</v>
      </c>
      <c r="L643" s="22">
        <f t="shared" si="128"/>
        <v>0</v>
      </c>
    </row>
    <row r="644" spans="1:12">
      <c r="A644" s="16" t="s">
        <v>1298</v>
      </c>
      <c r="B644" s="17" t="s">
        <v>1271</v>
      </c>
      <c r="C644" s="18" t="s">
        <v>1270</v>
      </c>
      <c r="D644" s="19" t="s">
        <v>14</v>
      </c>
      <c r="E644" s="21">
        <v>3</v>
      </c>
      <c r="F644" s="21"/>
      <c r="G644" s="21"/>
      <c r="H644" s="21"/>
      <c r="I644" s="21">
        <f t="shared" si="125"/>
        <v>0</v>
      </c>
      <c r="J644" s="21">
        <f t="shared" si="126"/>
        <v>0</v>
      </c>
      <c r="K644" s="21">
        <f t="shared" si="127"/>
        <v>0</v>
      </c>
      <c r="L644" s="22">
        <f t="shared" si="128"/>
        <v>0</v>
      </c>
    </row>
    <row r="645" spans="1:12">
      <c r="A645" s="16" t="s">
        <v>1299</v>
      </c>
      <c r="B645" s="17" t="s">
        <v>1308</v>
      </c>
      <c r="C645" s="18" t="s">
        <v>584</v>
      </c>
      <c r="D645" s="19" t="s">
        <v>18</v>
      </c>
      <c r="E645" s="21">
        <v>2</v>
      </c>
      <c r="F645" s="21"/>
      <c r="G645" s="21"/>
      <c r="H645" s="21"/>
      <c r="I645" s="21">
        <f t="shared" si="125"/>
        <v>0</v>
      </c>
      <c r="J645" s="21">
        <f t="shared" si="126"/>
        <v>0</v>
      </c>
      <c r="K645" s="21">
        <f t="shared" si="127"/>
        <v>0</v>
      </c>
      <c r="L645" s="22">
        <f t="shared" si="128"/>
        <v>0</v>
      </c>
    </row>
    <row r="646" spans="1:12">
      <c r="A646" s="16"/>
      <c r="B646" s="17"/>
      <c r="C646" s="18"/>
      <c r="D646" s="19"/>
      <c r="E646" s="21"/>
      <c r="F646" s="21"/>
      <c r="G646" s="21"/>
      <c r="H646" s="21"/>
      <c r="I646" s="21"/>
      <c r="J646" s="21"/>
      <c r="K646" s="21"/>
      <c r="L646" s="22"/>
    </row>
    <row r="647" spans="1:12">
      <c r="A647" s="35" t="s">
        <v>939</v>
      </c>
      <c r="B647" s="36"/>
      <c r="C647" s="37" t="s">
        <v>587</v>
      </c>
      <c r="D647" s="37"/>
      <c r="E647" s="64"/>
      <c r="F647" s="37"/>
      <c r="G647" s="37"/>
      <c r="H647" s="37"/>
      <c r="I647" s="37"/>
      <c r="J647" s="64">
        <f>J648+J649+J650+J651+J652+J653+J654</f>
        <v>0</v>
      </c>
      <c r="K647" s="64">
        <f>K648+K649+K650+K651+K652+K653+K654</f>
        <v>0</v>
      </c>
      <c r="L647" s="65">
        <f>L648+L649+L650+L651+L652+L653+L654</f>
        <v>0</v>
      </c>
    </row>
    <row r="648" spans="1:12" ht="25.5">
      <c r="A648" s="16" t="s">
        <v>940</v>
      </c>
      <c r="B648" s="17" t="s">
        <v>1295</v>
      </c>
      <c r="C648" s="18" t="s">
        <v>1272</v>
      </c>
      <c r="D648" s="19" t="s">
        <v>14</v>
      </c>
      <c r="E648" s="21">
        <v>2</v>
      </c>
      <c r="F648" s="21"/>
      <c r="G648" s="21"/>
      <c r="H648" s="21"/>
      <c r="I648" s="21">
        <f>TRUNC(F648 * (1 + 25.03 / 100), 2)</f>
        <v>0</v>
      </c>
      <c r="J648" s="21">
        <f t="shared" ref="J648:J654" si="129">TRUNC(E648 * G648, 2)</f>
        <v>0</v>
      </c>
      <c r="K648" s="21">
        <f t="shared" ref="K648:K654" si="130">L648 - J648</f>
        <v>0</v>
      </c>
      <c r="L648" s="22">
        <f>TRUNC(E648 * I648, 2)</f>
        <v>0</v>
      </c>
    </row>
    <row r="649" spans="1:12" ht="27" customHeight="1">
      <c r="A649" s="16" t="s">
        <v>1187</v>
      </c>
      <c r="B649" s="17" t="s">
        <v>596</v>
      </c>
      <c r="C649" s="18" t="s">
        <v>597</v>
      </c>
      <c r="D649" s="19" t="s">
        <v>14</v>
      </c>
      <c r="E649" s="21">
        <v>2</v>
      </c>
      <c r="F649" s="21"/>
      <c r="G649" s="21"/>
      <c r="H649" s="21"/>
      <c r="I649" s="21">
        <f>TRUNC(F649 * (1 + 19.83 / 100), 2)</f>
        <v>0</v>
      </c>
      <c r="J649" s="21">
        <f t="shared" si="129"/>
        <v>0</v>
      </c>
      <c r="K649" s="21">
        <f t="shared" si="130"/>
        <v>0</v>
      </c>
      <c r="L649" s="22">
        <f>TRUNC(E649 * TRUNC(F649 * (1 + 19.83 / 100), 2), 2)</f>
        <v>0</v>
      </c>
    </row>
    <row r="650" spans="1:12" ht="26.25" customHeight="1">
      <c r="A650" s="16" t="s">
        <v>1188</v>
      </c>
      <c r="B650" s="17" t="s">
        <v>950</v>
      </c>
      <c r="C650" s="18" t="s">
        <v>951</v>
      </c>
      <c r="D650" s="19" t="s">
        <v>31</v>
      </c>
      <c r="E650" s="21">
        <v>4.5</v>
      </c>
      <c r="F650" s="21"/>
      <c r="G650" s="21"/>
      <c r="H650" s="21"/>
      <c r="I650" s="21">
        <f>TRUNC(F650 * (1 + 25.03 / 100), 2)</f>
        <v>0</v>
      </c>
      <c r="J650" s="21">
        <f t="shared" si="129"/>
        <v>0</v>
      </c>
      <c r="K650" s="21">
        <f t="shared" si="130"/>
        <v>0</v>
      </c>
      <c r="L650" s="22">
        <f>TRUNC(E650 * I650, 2)</f>
        <v>0</v>
      </c>
    </row>
    <row r="651" spans="1:12" ht="63.75" customHeight="1">
      <c r="A651" s="16" t="s">
        <v>1189</v>
      </c>
      <c r="B651" s="17" t="s">
        <v>952</v>
      </c>
      <c r="C651" s="18" t="s">
        <v>953</v>
      </c>
      <c r="D651" s="19" t="s">
        <v>31</v>
      </c>
      <c r="E651" s="21">
        <v>1</v>
      </c>
      <c r="F651" s="21"/>
      <c r="G651" s="21"/>
      <c r="H651" s="21"/>
      <c r="I651" s="21">
        <f>TRUNC(F651 * (1 + 25.03 / 100), 2)</f>
        <v>0</v>
      </c>
      <c r="J651" s="21">
        <f t="shared" si="129"/>
        <v>0</v>
      </c>
      <c r="K651" s="21">
        <f t="shared" si="130"/>
        <v>0</v>
      </c>
      <c r="L651" s="22">
        <f>TRUNC(E651 * I651, 2)</f>
        <v>0</v>
      </c>
    </row>
    <row r="652" spans="1:12" ht="51.75" customHeight="1">
      <c r="A652" s="16" t="s">
        <v>1190</v>
      </c>
      <c r="B652" s="17" t="s">
        <v>954</v>
      </c>
      <c r="C652" s="18" t="s">
        <v>955</v>
      </c>
      <c r="D652" s="19" t="s">
        <v>31</v>
      </c>
      <c r="E652" s="21">
        <v>2.15</v>
      </c>
      <c r="F652" s="21"/>
      <c r="G652" s="21"/>
      <c r="H652" s="21"/>
      <c r="I652" s="21">
        <f>TRUNC(F652 * (1 + 25.03 / 100), 2)</f>
        <v>0</v>
      </c>
      <c r="J652" s="21">
        <f t="shared" si="129"/>
        <v>0</v>
      </c>
      <c r="K652" s="21">
        <f t="shared" si="130"/>
        <v>0</v>
      </c>
      <c r="L652" s="22">
        <f>TRUNC(E652 * I652, 2)</f>
        <v>0</v>
      </c>
    </row>
    <row r="653" spans="1:12" ht="27.75" customHeight="1">
      <c r="A653" s="16" t="s">
        <v>1191</v>
      </c>
      <c r="B653" s="17" t="s">
        <v>605</v>
      </c>
      <c r="C653" s="18" t="s">
        <v>606</v>
      </c>
      <c r="D653" s="19" t="s">
        <v>14</v>
      </c>
      <c r="E653" s="21">
        <v>4</v>
      </c>
      <c r="F653" s="21"/>
      <c r="G653" s="21"/>
      <c r="H653" s="21"/>
      <c r="I653" s="21">
        <f>TRUNC(F653 * (1 + 25.03 / 100), 2)</f>
        <v>0</v>
      </c>
      <c r="J653" s="21">
        <f t="shared" si="129"/>
        <v>0</v>
      </c>
      <c r="K653" s="21">
        <f t="shared" si="130"/>
        <v>0</v>
      </c>
      <c r="L653" s="22">
        <f>TRUNC(E653 * I653, 2)</f>
        <v>0</v>
      </c>
    </row>
    <row r="654" spans="1:12" ht="51">
      <c r="A654" s="16" t="s">
        <v>1192</v>
      </c>
      <c r="B654" s="17" t="s">
        <v>599</v>
      </c>
      <c r="C654" s="18" t="s">
        <v>600</v>
      </c>
      <c r="D654" s="19" t="s">
        <v>31</v>
      </c>
      <c r="E654" s="21">
        <v>3</v>
      </c>
      <c r="F654" s="21"/>
      <c r="G654" s="21"/>
      <c r="H654" s="21"/>
      <c r="I654" s="21">
        <f>TRUNC(F654 * (1 + 25.03 / 100), 2)</f>
        <v>0</v>
      </c>
      <c r="J654" s="21">
        <f t="shared" si="129"/>
        <v>0</v>
      </c>
      <c r="K654" s="21">
        <f t="shared" si="130"/>
        <v>0</v>
      </c>
      <c r="L654" s="22">
        <f>TRUNC(E654 * I654, 2)</f>
        <v>0</v>
      </c>
    </row>
    <row r="655" spans="1:12" ht="17.25" customHeight="1">
      <c r="A655" s="16"/>
      <c r="B655" s="17"/>
      <c r="C655" s="18"/>
      <c r="D655" s="19"/>
      <c r="E655" s="21"/>
      <c r="F655" s="21"/>
      <c r="G655" s="21"/>
      <c r="H655" s="21"/>
      <c r="I655" s="21"/>
      <c r="J655" s="21"/>
      <c r="K655" s="21"/>
      <c r="L655" s="22"/>
    </row>
    <row r="656" spans="1:12">
      <c r="A656" s="35" t="s">
        <v>1193</v>
      </c>
      <c r="B656" s="36"/>
      <c r="C656" s="37" t="s">
        <v>611</v>
      </c>
      <c r="D656" s="37"/>
      <c r="E656" s="64"/>
      <c r="F656" s="37"/>
      <c r="G656" s="37"/>
      <c r="H656" s="37"/>
      <c r="I656" s="37"/>
      <c r="J656" s="64">
        <f>J657+J658</f>
        <v>0</v>
      </c>
      <c r="K656" s="64">
        <f>K657+K658</f>
        <v>0</v>
      </c>
      <c r="L656" s="65">
        <f>L657+L658</f>
        <v>0</v>
      </c>
    </row>
    <row r="657" spans="1:12" ht="27" customHeight="1">
      <c r="A657" s="16" t="s">
        <v>948</v>
      </c>
      <c r="B657" s="17" t="s">
        <v>613</v>
      </c>
      <c r="C657" s="18" t="s">
        <v>614</v>
      </c>
      <c r="D657" s="19" t="s">
        <v>31</v>
      </c>
      <c r="E657" s="21">
        <v>17</v>
      </c>
      <c r="F657" s="21"/>
      <c r="G657" s="21"/>
      <c r="H657" s="21"/>
      <c r="I657" s="21">
        <f>TRUNC(F657 * (1 + 25.03 / 100), 2)</f>
        <v>0</v>
      </c>
      <c r="J657" s="21">
        <f>TRUNC(E657 * G657, 2)</f>
        <v>0</v>
      </c>
      <c r="K657" s="21">
        <f>L657 - J657</f>
        <v>0</v>
      </c>
      <c r="L657" s="22">
        <f>TRUNC(E657 * I657, 2)</f>
        <v>0</v>
      </c>
    </row>
    <row r="658" spans="1:12" ht="18" customHeight="1">
      <c r="A658" s="16" t="s">
        <v>949</v>
      </c>
      <c r="B658" s="17" t="s">
        <v>785</v>
      </c>
      <c r="C658" s="18" t="s">
        <v>786</v>
      </c>
      <c r="D658" s="19" t="s">
        <v>14</v>
      </c>
      <c r="E658" s="21">
        <v>9</v>
      </c>
      <c r="F658" s="21"/>
      <c r="G658" s="21"/>
      <c r="H658" s="21"/>
      <c r="I658" s="21">
        <f>TRUNC(F658 * (1 + 25.03 / 100), 2)</f>
        <v>0</v>
      </c>
      <c r="J658" s="21">
        <f>TRUNC(E658 * G658, 2)</f>
        <v>0</v>
      </c>
      <c r="K658" s="21">
        <f>L658 - J658</f>
        <v>0</v>
      </c>
      <c r="L658" s="22">
        <f>TRUNC(E658 * I658, 2)</f>
        <v>0</v>
      </c>
    </row>
    <row r="659" spans="1:12">
      <c r="A659" s="16"/>
      <c r="B659" s="17"/>
      <c r="C659" s="18"/>
      <c r="D659" s="19"/>
      <c r="E659" s="21"/>
      <c r="F659" s="21"/>
      <c r="G659" s="21"/>
      <c r="H659" s="21"/>
      <c r="I659" s="21"/>
      <c r="J659" s="21"/>
      <c r="K659" s="21"/>
      <c r="L659" s="22"/>
    </row>
    <row r="660" spans="1:12">
      <c r="A660" s="35" t="s">
        <v>956</v>
      </c>
      <c r="B660" s="36"/>
      <c r="C660" s="37" t="s">
        <v>630</v>
      </c>
      <c r="D660" s="37"/>
      <c r="E660" s="64"/>
      <c r="F660" s="37"/>
      <c r="G660" s="37"/>
      <c r="H660" s="37"/>
      <c r="I660" s="37"/>
      <c r="J660" s="64">
        <f>J661+J662+J663+J664+J665+J666+J667</f>
        <v>0</v>
      </c>
      <c r="K660" s="64">
        <f>K661+K662+K663+K664+K665+K666+K667</f>
        <v>0</v>
      </c>
      <c r="L660" s="65">
        <f>L661+L662+L663+L664+L665+L666+L667</f>
        <v>0</v>
      </c>
    </row>
    <row r="661" spans="1:12" ht="26.25" customHeight="1">
      <c r="A661" s="16" t="s">
        <v>957</v>
      </c>
      <c r="B661" s="17" t="s">
        <v>632</v>
      </c>
      <c r="C661" s="18" t="s">
        <v>633</v>
      </c>
      <c r="D661" s="19" t="s">
        <v>18</v>
      </c>
      <c r="E661" s="21">
        <v>24</v>
      </c>
      <c r="F661" s="21"/>
      <c r="G661" s="21"/>
      <c r="H661" s="21"/>
      <c r="I661" s="21">
        <f t="shared" ref="I661:I667" si="131">TRUNC(F661 * (1 + 25.03 / 100), 2)</f>
        <v>0</v>
      </c>
      <c r="J661" s="21">
        <f t="shared" ref="J661:J667" si="132">TRUNC(E661 * G661, 2)</f>
        <v>0</v>
      </c>
      <c r="K661" s="21">
        <f t="shared" ref="K661:K667" si="133">L661 - J661</f>
        <v>0</v>
      </c>
      <c r="L661" s="22">
        <f t="shared" ref="L661:L667" si="134">TRUNC(E661 * I661, 2)</f>
        <v>0</v>
      </c>
    </row>
    <row r="662" spans="1:12" ht="24.75" customHeight="1">
      <c r="A662" s="16" t="s">
        <v>1194</v>
      </c>
      <c r="B662" s="17" t="s">
        <v>638</v>
      </c>
      <c r="C662" s="18" t="s">
        <v>639</v>
      </c>
      <c r="D662" s="19" t="s">
        <v>18</v>
      </c>
      <c r="E662" s="21">
        <v>298</v>
      </c>
      <c r="F662" s="21"/>
      <c r="G662" s="21"/>
      <c r="H662" s="21"/>
      <c r="I662" s="21">
        <f t="shared" si="131"/>
        <v>0</v>
      </c>
      <c r="J662" s="21">
        <f t="shared" si="132"/>
        <v>0</v>
      </c>
      <c r="K662" s="21">
        <f t="shared" si="133"/>
        <v>0</v>
      </c>
      <c r="L662" s="22">
        <f t="shared" si="134"/>
        <v>0</v>
      </c>
    </row>
    <row r="663" spans="1:12" ht="39.75" customHeight="1">
      <c r="A663" s="16" t="s">
        <v>1195</v>
      </c>
      <c r="B663" s="17" t="s">
        <v>641</v>
      </c>
      <c r="C663" s="18" t="s">
        <v>642</v>
      </c>
      <c r="D663" s="19" t="s">
        <v>18</v>
      </c>
      <c r="E663" s="21">
        <v>874</v>
      </c>
      <c r="F663" s="21"/>
      <c r="G663" s="21"/>
      <c r="H663" s="21"/>
      <c r="I663" s="21">
        <f t="shared" si="131"/>
        <v>0</v>
      </c>
      <c r="J663" s="21">
        <f t="shared" si="132"/>
        <v>0</v>
      </c>
      <c r="K663" s="21">
        <f t="shared" si="133"/>
        <v>0</v>
      </c>
      <c r="L663" s="22">
        <f t="shared" si="134"/>
        <v>0</v>
      </c>
    </row>
    <row r="664" spans="1:12" ht="30" customHeight="1">
      <c r="A664" s="16" t="s">
        <v>1196</v>
      </c>
      <c r="B664" s="17" t="s">
        <v>1239</v>
      </c>
      <c r="C664" s="18" t="s">
        <v>650</v>
      </c>
      <c r="D664" s="19" t="s">
        <v>18</v>
      </c>
      <c r="E664" s="21">
        <v>56</v>
      </c>
      <c r="F664" s="21"/>
      <c r="G664" s="21"/>
      <c r="H664" s="21"/>
      <c r="I664" s="21">
        <f t="shared" si="131"/>
        <v>0</v>
      </c>
      <c r="J664" s="21">
        <f t="shared" si="132"/>
        <v>0</v>
      </c>
      <c r="K664" s="21">
        <f t="shared" si="133"/>
        <v>0</v>
      </c>
      <c r="L664" s="22">
        <f t="shared" si="134"/>
        <v>0</v>
      </c>
    </row>
    <row r="665" spans="1:12" ht="25.5">
      <c r="A665" s="16" t="s">
        <v>1197</v>
      </c>
      <c r="B665" s="17" t="s">
        <v>958</v>
      </c>
      <c r="C665" s="18" t="s">
        <v>959</v>
      </c>
      <c r="D665" s="19" t="s">
        <v>18</v>
      </c>
      <c r="E665" s="21">
        <v>251</v>
      </c>
      <c r="F665" s="21"/>
      <c r="G665" s="21"/>
      <c r="H665" s="21"/>
      <c r="I665" s="21">
        <f t="shared" si="131"/>
        <v>0</v>
      </c>
      <c r="J665" s="21">
        <f t="shared" si="132"/>
        <v>0</v>
      </c>
      <c r="K665" s="21">
        <f t="shared" si="133"/>
        <v>0</v>
      </c>
      <c r="L665" s="22">
        <f t="shared" si="134"/>
        <v>0</v>
      </c>
    </row>
    <row r="666" spans="1:12" ht="19.5" customHeight="1">
      <c r="A666" s="16" t="s">
        <v>1198</v>
      </c>
      <c r="B666" s="17" t="s">
        <v>652</v>
      </c>
      <c r="C666" s="18" t="s">
        <v>653</v>
      </c>
      <c r="D666" s="19" t="s">
        <v>18</v>
      </c>
      <c r="E666" s="21">
        <v>8</v>
      </c>
      <c r="F666" s="21"/>
      <c r="G666" s="21"/>
      <c r="H666" s="21"/>
      <c r="I666" s="21">
        <f t="shared" si="131"/>
        <v>0</v>
      </c>
      <c r="J666" s="21">
        <f t="shared" si="132"/>
        <v>0</v>
      </c>
      <c r="K666" s="21">
        <f t="shared" si="133"/>
        <v>0</v>
      </c>
      <c r="L666" s="22">
        <f t="shared" si="134"/>
        <v>0</v>
      </c>
    </row>
    <row r="667" spans="1:12" ht="25.5">
      <c r="A667" s="16" t="s">
        <v>1233</v>
      </c>
      <c r="B667" s="17" t="s">
        <v>1235</v>
      </c>
      <c r="C667" s="18" t="s">
        <v>1234</v>
      </c>
      <c r="D667" s="19" t="s">
        <v>18</v>
      </c>
      <c r="E667" s="20">
        <v>24</v>
      </c>
      <c r="F667" s="21"/>
      <c r="G667" s="21"/>
      <c r="H667" s="21"/>
      <c r="I667" s="21">
        <f t="shared" si="131"/>
        <v>0</v>
      </c>
      <c r="J667" s="21">
        <f t="shared" si="132"/>
        <v>0</v>
      </c>
      <c r="K667" s="21">
        <f t="shared" si="133"/>
        <v>0</v>
      </c>
      <c r="L667" s="22">
        <f t="shared" si="134"/>
        <v>0</v>
      </c>
    </row>
    <row r="668" spans="1:12">
      <c r="A668" s="16"/>
      <c r="B668" s="17"/>
      <c r="C668" s="18"/>
      <c r="D668" s="19"/>
      <c r="E668" s="21"/>
      <c r="F668" s="21"/>
      <c r="G668" s="21"/>
      <c r="H668" s="21"/>
      <c r="I668" s="21"/>
      <c r="J668" s="21"/>
      <c r="K668" s="21"/>
      <c r="L668" s="22"/>
    </row>
    <row r="669" spans="1:12">
      <c r="A669" s="23" t="s">
        <v>960</v>
      </c>
      <c r="B669" s="24"/>
      <c r="C669" s="12" t="s">
        <v>961</v>
      </c>
      <c r="D669" s="12"/>
      <c r="E669" s="62"/>
      <c r="F669" s="12"/>
      <c r="G669" s="12"/>
      <c r="H669" s="12"/>
      <c r="I669" s="12"/>
      <c r="J669" s="62">
        <f>J670+J671</f>
        <v>0</v>
      </c>
      <c r="K669" s="62">
        <f>K670+K671</f>
        <v>0</v>
      </c>
      <c r="L669" s="63">
        <f>L670+L671</f>
        <v>0</v>
      </c>
    </row>
    <row r="670" spans="1:12" ht="28.5" customHeight="1">
      <c r="A670" s="16" t="s">
        <v>962</v>
      </c>
      <c r="B670" s="17" t="s">
        <v>963</v>
      </c>
      <c r="C670" s="18" t="s">
        <v>964</v>
      </c>
      <c r="D670" s="19" t="s">
        <v>27</v>
      </c>
      <c r="E670" s="20">
        <v>32</v>
      </c>
      <c r="F670" s="21"/>
      <c r="G670" s="21"/>
      <c r="H670" s="21"/>
      <c r="I670" s="21">
        <f>TRUNC(F670 * (1 + 25.03 / 100), 2)</f>
        <v>0</v>
      </c>
      <c r="J670" s="21">
        <f>TRUNC(E670 * G670, 2)</f>
        <v>0</v>
      </c>
      <c r="K670" s="21">
        <f>L670 - J670</f>
        <v>0</v>
      </c>
      <c r="L670" s="22">
        <f>TRUNC(E670 * I670, 2)</f>
        <v>0</v>
      </c>
    </row>
    <row r="671" spans="1:12" ht="30" customHeight="1">
      <c r="A671" s="16" t="s">
        <v>965</v>
      </c>
      <c r="B671" s="17" t="s">
        <v>966</v>
      </c>
      <c r="C671" s="18" t="s">
        <v>967</v>
      </c>
      <c r="D671" s="19" t="s">
        <v>27</v>
      </c>
      <c r="E671" s="20">
        <v>212</v>
      </c>
      <c r="F671" s="21"/>
      <c r="G671" s="21"/>
      <c r="H671" s="21"/>
      <c r="I671" s="21">
        <f>TRUNC(F671 * (1 + 25.03 / 100), 2)</f>
        <v>0</v>
      </c>
      <c r="J671" s="21">
        <f>TRUNC(E671 * G671, 2)</f>
        <v>0</v>
      </c>
      <c r="K671" s="21">
        <f>L671 - J671</f>
        <v>0</v>
      </c>
      <c r="L671" s="22">
        <f>TRUNC(E671 * I671, 2)</f>
        <v>0</v>
      </c>
    </row>
    <row r="672" spans="1:12">
      <c r="A672" s="16"/>
      <c r="B672" s="17"/>
      <c r="C672" s="18"/>
      <c r="D672" s="19"/>
      <c r="E672" s="21"/>
      <c r="F672" s="21"/>
      <c r="G672" s="21"/>
      <c r="H672" s="21"/>
      <c r="I672" s="21"/>
      <c r="J672" s="21"/>
      <c r="K672" s="21"/>
      <c r="L672" s="22"/>
    </row>
    <row r="673" spans="1:13">
      <c r="A673" s="23" t="s">
        <v>968</v>
      </c>
      <c r="B673" s="24"/>
      <c r="C673" s="12" t="s">
        <v>969</v>
      </c>
      <c r="D673" s="12"/>
      <c r="E673" s="62"/>
      <c r="F673" s="12"/>
      <c r="G673" s="12"/>
      <c r="H673" s="12"/>
      <c r="I673" s="12"/>
      <c r="J673" s="62">
        <f>J674+J675+J676</f>
        <v>0</v>
      </c>
      <c r="K673" s="62">
        <f>K674+K675+K676</f>
        <v>0</v>
      </c>
      <c r="L673" s="63">
        <f>L674+L675+L676</f>
        <v>0</v>
      </c>
    </row>
    <row r="674" spans="1:13" ht="13.5" customHeight="1">
      <c r="A674" s="16" t="s">
        <v>970</v>
      </c>
      <c r="B674" s="17" t="s">
        <v>1199</v>
      </c>
      <c r="C674" s="18" t="s">
        <v>971</v>
      </c>
      <c r="D674" s="19" t="s">
        <v>14</v>
      </c>
      <c r="E674" s="21">
        <v>1</v>
      </c>
      <c r="F674" s="21"/>
      <c r="G674" s="21"/>
      <c r="H674" s="21"/>
      <c r="I674" s="21">
        <f>TRUNC(F674 * (1 + 25.03 / 100), 2)</f>
        <v>0</v>
      </c>
      <c r="J674" s="21">
        <f>TRUNC(E674 * G674, 2)</f>
        <v>0</v>
      </c>
      <c r="K674" s="21">
        <f>L674 - J674</f>
        <v>0</v>
      </c>
      <c r="L674" s="22">
        <f>TRUNC(E674 * I674, 2)</f>
        <v>0</v>
      </c>
    </row>
    <row r="675" spans="1:13" ht="14.25" customHeight="1">
      <c r="A675" s="16" t="s">
        <v>972</v>
      </c>
      <c r="B675" s="17" t="s">
        <v>1200</v>
      </c>
      <c r="C675" s="18" t="s">
        <v>973</v>
      </c>
      <c r="D675" s="19" t="s">
        <v>18</v>
      </c>
      <c r="E675" s="21">
        <v>1125</v>
      </c>
      <c r="F675" s="21"/>
      <c r="G675" s="21"/>
      <c r="H675" s="21"/>
      <c r="I675" s="21">
        <f>TRUNC(F675 * (1 + 25.03 / 100), 2)</f>
        <v>0</v>
      </c>
      <c r="J675" s="21">
        <f>TRUNC(E675 * G675, 2)</f>
        <v>0</v>
      </c>
      <c r="K675" s="21">
        <f>L675 - J675</f>
        <v>0</v>
      </c>
      <c r="L675" s="22">
        <f>TRUNC(E675 * I675, 2)</f>
        <v>0</v>
      </c>
    </row>
    <row r="676" spans="1:13" ht="16.5" customHeight="1">
      <c r="A676" s="73" t="s">
        <v>974</v>
      </c>
      <c r="B676" s="74" t="s">
        <v>975</v>
      </c>
      <c r="C676" s="75" t="s">
        <v>976</v>
      </c>
      <c r="D676" s="76" t="s">
        <v>18</v>
      </c>
      <c r="E676" s="77">
        <v>1125</v>
      </c>
      <c r="F676" s="77"/>
      <c r="G676" s="77"/>
      <c r="H676" s="77"/>
      <c r="I676" s="77">
        <f>TRUNC(F676 * (1 + 19.83 / 100), 2)</f>
        <v>0</v>
      </c>
      <c r="J676" s="77">
        <f>TRUNC(E676 * G676, 2)</f>
        <v>0</v>
      </c>
      <c r="K676" s="77">
        <f>L676 - J676</f>
        <v>0</v>
      </c>
      <c r="L676" s="78">
        <f>TRUNC(E676 * TRUNC(F676 * (1 + 19.83 / 100), 2), 2)</f>
        <v>0</v>
      </c>
    </row>
    <row r="677" spans="1:13" ht="16.5" customHeight="1" thickBot="1">
      <c r="A677" s="79"/>
      <c r="B677" s="80"/>
      <c r="C677" s="81" t="s">
        <v>979</v>
      </c>
      <c r="D677" s="82"/>
      <c r="E677" s="82"/>
      <c r="F677" s="82"/>
      <c r="G677" s="82"/>
      <c r="H677" s="82"/>
      <c r="I677" s="82"/>
      <c r="J677" s="83">
        <f>J11+J36+J39+J312+J472+J669+J673</f>
        <v>0</v>
      </c>
      <c r="K677" s="83">
        <f>K11+K36+K39+K312+K472+K669+K673</f>
        <v>0</v>
      </c>
      <c r="L677" s="84">
        <f>L11+L36+L39+L312+L472+L669+L673</f>
        <v>0</v>
      </c>
    </row>
    <row r="678" spans="1:13" ht="12.75" customHeight="1">
      <c r="A678" s="97"/>
      <c r="B678" s="98"/>
      <c r="C678" s="99"/>
      <c r="D678" s="99"/>
      <c r="E678" s="99"/>
      <c r="F678" s="99"/>
      <c r="G678" s="99"/>
      <c r="H678" s="143" t="s">
        <v>977</v>
      </c>
      <c r="I678" s="144"/>
      <c r="J678" s="140"/>
      <c r="K678" s="141"/>
      <c r="L678" s="142"/>
    </row>
    <row r="679" spans="1:13" ht="11.25" customHeight="1">
      <c r="A679" s="97"/>
      <c r="B679" s="98"/>
      <c r="C679" s="99"/>
      <c r="D679" s="99"/>
      <c r="E679" s="99"/>
      <c r="F679" s="99"/>
      <c r="G679" s="99"/>
      <c r="H679" s="143" t="s">
        <v>978</v>
      </c>
      <c r="I679" s="144"/>
      <c r="J679" s="145"/>
      <c r="K679" s="146"/>
      <c r="L679" s="147"/>
    </row>
    <row r="680" spans="1:13" ht="12.75" customHeight="1">
      <c r="A680" s="97"/>
      <c r="B680" s="98"/>
      <c r="C680" s="99"/>
      <c r="D680" s="99"/>
      <c r="E680" s="99"/>
      <c r="F680" s="99"/>
      <c r="G680" s="99"/>
      <c r="H680" s="143" t="s">
        <v>979</v>
      </c>
      <c r="I680" s="144"/>
      <c r="J680" s="145"/>
      <c r="K680" s="146"/>
      <c r="L680" s="147"/>
    </row>
    <row r="681" spans="1:13">
      <c r="A681" s="97"/>
      <c r="B681" s="98"/>
      <c r="C681" s="99"/>
      <c r="D681" s="99"/>
      <c r="E681" s="99"/>
      <c r="F681" s="99"/>
      <c r="G681" s="99"/>
      <c r="H681" s="106"/>
      <c r="I681" s="107"/>
      <c r="J681" s="108"/>
      <c r="K681" s="109"/>
      <c r="L681" s="110"/>
    </row>
    <row r="682" spans="1:13">
      <c r="A682" s="160" t="s">
        <v>1349</v>
      </c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00"/>
    </row>
    <row r="683" spans="1:13" ht="40.5" customHeight="1" thickBot="1">
      <c r="A683" s="162" t="s">
        <v>1203</v>
      </c>
      <c r="B683" s="163"/>
      <c r="C683" s="163"/>
      <c r="D683" s="163"/>
      <c r="E683" s="163"/>
      <c r="F683" s="163"/>
      <c r="G683" s="163"/>
      <c r="H683" s="163"/>
      <c r="I683" s="163"/>
      <c r="J683" s="163"/>
      <c r="K683" s="163"/>
      <c r="L683" s="101"/>
      <c r="M683" s="114"/>
    </row>
    <row r="684" spans="1:1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85"/>
    </row>
    <row r="685" spans="1:1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85"/>
    </row>
    <row r="686" spans="1:13">
      <c r="A686" s="148" t="s">
        <v>1204</v>
      </c>
      <c r="B686" s="148"/>
      <c r="C686" s="148"/>
      <c r="D686" s="93"/>
      <c r="E686" s="164" t="s">
        <v>1205</v>
      </c>
      <c r="F686" s="164"/>
      <c r="G686" s="164"/>
      <c r="H686" s="164"/>
      <c r="I686" s="164"/>
      <c r="J686" s="164"/>
      <c r="K686" s="164"/>
      <c r="L686" s="164"/>
    </row>
    <row r="687" spans="1:13">
      <c r="A687" s="150" t="s">
        <v>1230</v>
      </c>
      <c r="B687" s="150"/>
      <c r="C687" s="150"/>
      <c r="D687" s="94"/>
      <c r="E687" s="165" t="s">
        <v>1227</v>
      </c>
      <c r="F687" s="165"/>
      <c r="G687" s="165"/>
      <c r="H687" s="165"/>
      <c r="I687" s="165"/>
      <c r="J687" s="165"/>
      <c r="K687" s="165"/>
      <c r="L687" s="165"/>
    </row>
    <row r="688" spans="1:13">
      <c r="A688" s="103"/>
      <c r="B688" s="103"/>
      <c r="C688" s="103"/>
      <c r="D688" s="94"/>
      <c r="E688" s="104"/>
      <c r="F688" s="104"/>
      <c r="G688" s="104"/>
      <c r="H688" s="104"/>
      <c r="I688" s="104"/>
      <c r="J688" s="104"/>
      <c r="K688" s="104"/>
      <c r="L688" s="104"/>
    </row>
    <row r="689" spans="1:12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85"/>
    </row>
    <row r="690" spans="1:12">
      <c r="A690" s="148" t="s">
        <v>1228</v>
      </c>
      <c r="B690" s="148"/>
      <c r="C690" s="148"/>
      <c r="D690" s="93"/>
      <c r="E690" s="148" t="s">
        <v>1232</v>
      </c>
      <c r="F690" s="148"/>
      <c r="G690" s="148"/>
      <c r="H690" s="148"/>
      <c r="I690" s="148"/>
      <c r="J690" s="148"/>
      <c r="K690" s="148"/>
      <c r="L690" s="148"/>
    </row>
    <row r="691" spans="1:12">
      <c r="A691" s="149" t="s">
        <v>1229</v>
      </c>
      <c r="B691" s="150"/>
      <c r="C691" s="150"/>
      <c r="D691" s="94"/>
      <c r="E691" s="150" t="s">
        <v>1231</v>
      </c>
      <c r="F691" s="150"/>
      <c r="G691" s="150"/>
      <c r="H691" s="150"/>
      <c r="I691" s="150"/>
      <c r="J691" s="150"/>
      <c r="K691" s="150"/>
      <c r="L691" s="150"/>
    </row>
  </sheetData>
  <mergeCells count="31">
    <mergeCell ref="A690:C690"/>
    <mergeCell ref="E690:L690"/>
    <mergeCell ref="A691:C691"/>
    <mergeCell ref="E691:L691"/>
    <mergeCell ref="A1:L1"/>
    <mergeCell ref="A2:L2"/>
    <mergeCell ref="A3:L3"/>
    <mergeCell ref="A4:L4"/>
    <mergeCell ref="A682:K682"/>
    <mergeCell ref="A683:K683"/>
    <mergeCell ref="A686:C686"/>
    <mergeCell ref="E686:L686"/>
    <mergeCell ref="A687:C687"/>
    <mergeCell ref="E687:L687"/>
    <mergeCell ref="J9:L9"/>
    <mergeCell ref="H678:I678"/>
    <mergeCell ref="J678:L678"/>
    <mergeCell ref="H679:I679"/>
    <mergeCell ref="J679:L679"/>
    <mergeCell ref="H680:I680"/>
    <mergeCell ref="J680:L680"/>
    <mergeCell ref="A6:L6"/>
    <mergeCell ref="A7:J7"/>
    <mergeCell ref="K7:K8"/>
    <mergeCell ref="A9:A10"/>
    <mergeCell ref="B9:B10"/>
    <mergeCell ref="C9:C10"/>
    <mergeCell ref="D9:D10"/>
    <mergeCell ref="E9:E10"/>
    <mergeCell ref="F9:F10"/>
    <mergeCell ref="G9:I9"/>
  </mergeCells>
  <printOptions horizontalCentered="1"/>
  <pageMargins left="0" right="0" top="0.59055118110236227" bottom="0.59055118110236227" header="0.6692913385826772" footer="0.19685039370078741"/>
  <pageSetup paperSize="9" scale="84" fitToHeight="0" orientation="landscape" r:id="rId1"/>
  <headerFooter>
    <oddFooter>&amp;R&amp;P/&amp;N</oddFooter>
  </headerFooter>
  <rowBreaks count="1" manualBreakCount="1">
    <brk id="6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i</cp:lastModifiedBy>
  <cp:revision>0</cp:revision>
  <cp:lastPrinted>2020-07-15T14:02:30Z</cp:lastPrinted>
  <dcterms:created xsi:type="dcterms:W3CDTF">2020-06-09T20:37:06Z</dcterms:created>
  <dcterms:modified xsi:type="dcterms:W3CDTF">2020-09-03T14:48:36Z</dcterms:modified>
</cp:coreProperties>
</file>